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936" activeTab="0"/>
  </bookViews>
  <sheets>
    <sheet name="Makarnalık ELÜS" sheetId="1" r:id="rId1"/>
    <sheet name="Makarnalık TMO Deposu" sheetId="2" r:id="rId2"/>
    <sheet name=" Ekmeklik ELÜS" sheetId="3" r:id="rId3"/>
    <sheet name="Ekmeklik TMO Deposu" sheetId="4" r:id="rId4"/>
    <sheet name=" Arpa ELÜS" sheetId="5" r:id="rId5"/>
    <sheet name="Arpa  TMO Deposu" sheetId="6" r:id="rId6"/>
    <sheet name=" Mısır ELÜS" sheetId="7" r:id="rId7"/>
    <sheet name="Mısır TMO Deposu" sheetId="8" r:id="rId8"/>
    <sheet name="Çavdar-Tritikale TMO Deposu" sheetId="9" r:id="rId9"/>
    <sheet name="Yulaf TMO Deposu-ELÜS" sheetId="10" r:id="rId10"/>
  </sheets>
  <externalReferences>
    <externalReference r:id="rId13"/>
  </externalReferences>
  <definedNames>
    <definedName name="_xlnm.Print_Area" localSheetId="3">'Ekmeklik TMO Deposu'!$A$2:$U$36</definedName>
  </definedNames>
  <calcPr fullCalcOnLoad="1"/>
</workbook>
</file>

<file path=xl/sharedStrings.xml><?xml version="1.0" encoding="utf-8"?>
<sst xmlns="http://schemas.openxmlformats.org/spreadsheetml/2006/main" count="525" uniqueCount="261">
  <si>
    <t>TOPLAM</t>
  </si>
  <si>
    <t>GENEL TOPLAM</t>
  </si>
  <si>
    <t>1212</t>
  </si>
  <si>
    <t>1222</t>
  </si>
  <si>
    <t>1223</t>
  </si>
  <si>
    <t>1611</t>
  </si>
  <si>
    <t>1621</t>
  </si>
  <si>
    <t>BAŞMÜDÜRLÜK</t>
  </si>
  <si>
    <t>ADANA</t>
  </si>
  <si>
    <t>ADIYAMAN</t>
  </si>
  <si>
    <t>AFYONKARAHİSAR</t>
  </si>
  <si>
    <t>AKSARAY</t>
  </si>
  <si>
    <t>ANKARA</t>
  </si>
  <si>
    <t>BATMAN</t>
  </si>
  <si>
    <t>ÇORUM</t>
  </si>
  <si>
    <t>DENİZLİ</t>
  </si>
  <si>
    <t>DİYARBAKIR</t>
  </si>
  <si>
    <t>ESKİŞEHİR</t>
  </si>
  <si>
    <t>GAZİANTEP</t>
  </si>
  <si>
    <t>HATAY</t>
  </si>
  <si>
    <t>KAYSERİ</t>
  </si>
  <si>
    <t>KIRŞEHİR</t>
  </si>
  <si>
    <t>KONYA</t>
  </si>
  <si>
    <t>SİVAS</t>
  </si>
  <si>
    <t>ŞANLIURFA</t>
  </si>
  <si>
    <t>YOZGAT</t>
  </si>
  <si>
    <t>BALIKESİR</t>
  </si>
  <si>
    <t>EDİRNE</t>
  </si>
  <si>
    <t>ERZURUM</t>
  </si>
  <si>
    <t>KIRIKKALE</t>
  </si>
  <si>
    <t>KIRKLARELİ</t>
  </si>
  <si>
    <t>MUŞ</t>
  </si>
  <si>
    <t>SAMSUN</t>
  </si>
  <si>
    <t>TEKİRDAĞ</t>
  </si>
  <si>
    <t>KAHRAMANMARAŞ</t>
  </si>
  <si>
    <t>1213</t>
  </si>
  <si>
    <t>MARDİN</t>
  </si>
  <si>
    <t xml:space="preserve">Açık </t>
  </si>
  <si>
    <t>Kapalı</t>
  </si>
  <si>
    <t>ISIN</t>
  </si>
  <si>
    <t>BETA GEN (BİSMİL)</t>
  </si>
  <si>
    <t>BALSAN</t>
  </si>
  <si>
    <t>AZİZİYE</t>
  </si>
  <si>
    <t>LİSANSLI DEPO</t>
  </si>
  <si>
    <t>ÜRÜN KODU</t>
  </si>
  <si>
    <t>AÇIK</t>
  </si>
  <si>
    <t>KAPALI</t>
  </si>
  <si>
    <t xml:space="preserve"> SATIŞA AÇILAN ELÜS MISIR STOKLARI (KG)</t>
  </si>
  <si>
    <t xml:space="preserve"> SATIŞA AÇILAN STOKLAR</t>
  </si>
  <si>
    <t xml:space="preserve">ÜRÜN KODU
</t>
  </si>
  <si>
    <t xml:space="preserve">BAŞMÜDÜRLÜK </t>
  </si>
  <si>
    <t>AÇIK
1122</t>
  </si>
  <si>
    <t>KAPALI
1122</t>
  </si>
  <si>
    <t>AÇIK
1123</t>
  </si>
  <si>
    <t>KAPALI
1123</t>
  </si>
  <si>
    <t>AÇIK
1141</t>
  </si>
  <si>
    <t>KAPALI
1141</t>
  </si>
  <si>
    <t>ÇAVDAR</t>
  </si>
  <si>
    <t>TRİTİKALE</t>
  </si>
  <si>
    <t>Mahsul Yılı</t>
  </si>
  <si>
    <t>MAHSUL YILI</t>
  </si>
  <si>
    <t>ÜRÜN - ÜRÜN KODU</t>
  </si>
  <si>
    <t>GENELTOPLAM</t>
  </si>
  <si>
    <t xml:space="preserve">ADANA  </t>
  </si>
  <si>
    <t xml:space="preserve">ADIYAMAN  </t>
  </si>
  <si>
    <t xml:space="preserve">AFYONKARAHİSAR  </t>
  </si>
  <si>
    <t xml:space="preserve">AKSARAY  </t>
  </si>
  <si>
    <t xml:space="preserve">ANKARA  </t>
  </si>
  <si>
    <t xml:space="preserve">BALIKESİR  </t>
  </si>
  <si>
    <t xml:space="preserve">BATMAN  </t>
  </si>
  <si>
    <t xml:space="preserve">ÇORUM  </t>
  </si>
  <si>
    <t xml:space="preserve">DİYARBAKIR  </t>
  </si>
  <si>
    <t xml:space="preserve">EDİRNE  </t>
  </si>
  <si>
    <t xml:space="preserve">ERZURUM  </t>
  </si>
  <si>
    <t xml:space="preserve">ESKİŞEHİR  </t>
  </si>
  <si>
    <t xml:space="preserve">GAZİANTEP  </t>
  </si>
  <si>
    <t xml:space="preserve">HATAY  </t>
  </si>
  <si>
    <t xml:space="preserve">KAHRAMANMARAŞ  </t>
  </si>
  <si>
    <t xml:space="preserve">KAYSERİ  </t>
  </si>
  <si>
    <t xml:space="preserve">KIRIKKALE  </t>
  </si>
  <si>
    <t xml:space="preserve">KIRKLARELİ  </t>
  </si>
  <si>
    <t xml:space="preserve">KIRŞEHİR  </t>
  </si>
  <si>
    <t xml:space="preserve">KONYA  </t>
  </si>
  <si>
    <t xml:space="preserve">MARDİN  </t>
  </si>
  <si>
    <t xml:space="preserve">MUŞ  </t>
  </si>
  <si>
    <t xml:space="preserve">SAKARYA  </t>
  </si>
  <si>
    <t xml:space="preserve">SAMSUN  </t>
  </si>
  <si>
    <t xml:space="preserve">ŞANLIURFA  </t>
  </si>
  <si>
    <t xml:space="preserve">TEKİRDAĞ  </t>
  </si>
  <si>
    <t xml:space="preserve">YOZGAT  </t>
  </si>
  <si>
    <t>SATIŞA AÇILAN ELÜS EKMEKLİK BUĞDAY STOKLARI (KG)</t>
  </si>
  <si>
    <t>SATIŞA AÇILAN TMO EKMEKLİK BUĞDAY STOKLARI (TON)</t>
  </si>
  <si>
    <t>SATIŞA AÇILAN ELÜS ARPA STOKLARI (KG)</t>
  </si>
  <si>
    <t xml:space="preserve"> SATIŞA AÇILAN TMO MISIR STOKLARI (TON)</t>
  </si>
  <si>
    <t>İZMİR</t>
  </si>
  <si>
    <t>BİRLER</t>
  </si>
  <si>
    <t>TRXXIDB92219</t>
  </si>
  <si>
    <t>TRXXEPBK2218</t>
  </si>
  <si>
    <t>TMO-TOBB (MUCUR)</t>
  </si>
  <si>
    <t>TRXTTDB42219</t>
  </si>
  <si>
    <t>DÜLGER</t>
  </si>
  <si>
    <t>TRXXIAB32211</t>
  </si>
  <si>
    <t>TEKİN (BESNİ)</t>
  </si>
  <si>
    <t>TRXXFNB92214</t>
  </si>
  <si>
    <t>AFŞİN ELBİSTAN</t>
  </si>
  <si>
    <t>TRXXIPB02212</t>
  </si>
  <si>
    <t>ULİDAŞ (ÇERİKLİ)</t>
  </si>
  <si>
    <t>TRXXJIB12313</t>
  </si>
  <si>
    <t>VİRANŞEHİR LİDAŞ</t>
  </si>
  <si>
    <t>TRXXFPBE2215</t>
  </si>
  <si>
    <t>BATMAN LİDAŞ</t>
  </si>
  <si>
    <t>TRXXFZBG2211</t>
  </si>
  <si>
    <t>HACIÖMEROĞLU AFM (BATMAN)</t>
  </si>
  <si>
    <t>TRXXENBH2215</t>
  </si>
  <si>
    <t>TRXXGDBC2210</t>
  </si>
  <si>
    <t>ÖZPERVANE AGRO</t>
  </si>
  <si>
    <t>TRXXHPBQ2219</t>
  </si>
  <si>
    <t>TRXTTDB32210</t>
  </si>
  <si>
    <t>ŞEN LİDAŞ</t>
  </si>
  <si>
    <t>TRXXHEB52213</t>
  </si>
  <si>
    <t>MSG</t>
  </si>
  <si>
    <t>TRXXIJB62219</t>
  </si>
  <si>
    <t>BETA GEN (YENİŞEHİR)</t>
  </si>
  <si>
    <t>TRXXEPB62215</t>
  </si>
  <si>
    <t>TEKA (KARAKEÇİLİ)</t>
  </si>
  <si>
    <t>TRXXGBBN2318</t>
  </si>
  <si>
    <t>TRXXGDBD2219</t>
  </si>
  <si>
    <t>CENSA</t>
  </si>
  <si>
    <t>TRXXESB92216</t>
  </si>
  <si>
    <t>Açık</t>
  </si>
  <si>
    <t>TRABZON</t>
  </si>
  <si>
    <t>TRXXIRBT2213</t>
  </si>
  <si>
    <t>TRXXIRBL2211</t>
  </si>
  <si>
    <t>TRXXIRBN2219</t>
  </si>
  <si>
    <t>TRXTTDBA2213</t>
  </si>
  <si>
    <t>MERSİN</t>
  </si>
  <si>
    <t>MY SİLO (ESKİŞEHİR)</t>
  </si>
  <si>
    <t>TRXMYSBA2323</t>
  </si>
  <si>
    <t>TRXXEPA12212</t>
  </si>
  <si>
    <t>SİLVAN VARLIK</t>
  </si>
  <si>
    <t>SERHAT</t>
  </si>
  <si>
    <t>TRXTTDA22213</t>
  </si>
  <si>
    <t>AFYON BORSA (DİNAR)</t>
  </si>
  <si>
    <t>TRXXFXI52311</t>
  </si>
  <si>
    <t>2412</t>
  </si>
  <si>
    <t>EREĞLİ TARIM</t>
  </si>
  <si>
    <t>TRXXHKI42216</t>
  </si>
  <si>
    <t>GÜR LİDAŞ</t>
  </si>
  <si>
    <t>TRXXIKI22216</t>
  </si>
  <si>
    <t>ZD LİDAŞ</t>
  </si>
  <si>
    <t>TRXXGNI22214</t>
  </si>
  <si>
    <t>HACI EMİN</t>
  </si>
  <si>
    <t>TRXHETI22219</t>
  </si>
  <si>
    <t>ÇELİKOĞULLARI</t>
  </si>
  <si>
    <t>TRXXFCI02211</t>
  </si>
  <si>
    <t>2411</t>
  </si>
  <si>
    <t>TRXXGDI22215</t>
  </si>
  <si>
    <t>TRXXEPI32213</t>
  </si>
  <si>
    <t>TRXXEPI12215</t>
  </si>
  <si>
    <t>TRXXESI12219</t>
  </si>
  <si>
    <t>TRXXFCI12210</t>
  </si>
  <si>
    <t>TRXXHPI32216</t>
  </si>
  <si>
    <t>TRXXGDI32214</t>
  </si>
  <si>
    <t>TRXXEPI42212</t>
  </si>
  <si>
    <t>İZZETTİN DENKTAŞ</t>
  </si>
  <si>
    <t>TRXXJDI02211</t>
  </si>
  <si>
    <t>ALTINBİLEK (MERKEZ)</t>
  </si>
  <si>
    <t>TRXXEGI12214</t>
  </si>
  <si>
    <t>TRXMYSI32218</t>
  </si>
  <si>
    <t>LARENDE</t>
  </si>
  <si>
    <t>TRXXGZI22218</t>
  </si>
  <si>
    <t>AS LİDAŞ (KARAPINAR)</t>
  </si>
  <si>
    <t>TRXASLI42219</t>
  </si>
  <si>
    <t>LDR TARIM (KARATAY)</t>
  </si>
  <si>
    <t>TRXXFGI22210</t>
  </si>
  <si>
    <t>İSMAİL HAKAN BALTAOĞLU TARIM</t>
  </si>
  <si>
    <t>TRXXGSI22213</t>
  </si>
  <si>
    <t>AVS AGRO</t>
  </si>
  <si>
    <t>TRXAVSI22210</t>
  </si>
  <si>
    <t>RANA FARM</t>
  </si>
  <si>
    <t>TRXRNFI22218</t>
  </si>
  <si>
    <t>ERK LİDAŞ</t>
  </si>
  <si>
    <t>TRXXJBI02215</t>
  </si>
  <si>
    <t>BİZİM TARIM</t>
  </si>
  <si>
    <t>TRXXIZI12215</t>
  </si>
  <si>
    <t>EVLİK (ÇUMRA)</t>
  </si>
  <si>
    <t>TRXEVDI52211</t>
  </si>
  <si>
    <t>TRXASLI52218</t>
  </si>
  <si>
    <t>AS LİDAŞ (ÇUMRA)</t>
  </si>
  <si>
    <t>TRXASLI22211</t>
  </si>
  <si>
    <t>AS LİDAŞ (SARAY)</t>
  </si>
  <si>
    <t>TRXASLI92214</t>
  </si>
  <si>
    <t>KONYA TARIM (KULU)</t>
  </si>
  <si>
    <t>TRXKLDI22212</t>
  </si>
  <si>
    <t>AKF AGRO</t>
  </si>
  <si>
    <t>TRXXHUI22217</t>
  </si>
  <si>
    <t>ALTILAR (KULU)</t>
  </si>
  <si>
    <t>TRXATTI32211</t>
  </si>
  <si>
    <t>KAİNAT (KARAMAN)</t>
  </si>
  <si>
    <t>TRXKTUI52216</t>
  </si>
  <si>
    <t>LDR TARIM (KARAPINAR)</t>
  </si>
  <si>
    <t>TRXXFEI12216</t>
  </si>
  <si>
    <t>TRXRNFI32217</t>
  </si>
  <si>
    <t>EVLİK (KARAPINAR)</t>
  </si>
  <si>
    <t>TRXEVDI72219</t>
  </si>
  <si>
    <t>TRXXJBI12214</t>
  </si>
  <si>
    <t>GÜZEL TARIM (CİHANBEYLİ)</t>
  </si>
  <si>
    <t>TRXGZLI22213</t>
  </si>
  <si>
    <t>KONYA TARIM (CİHANBEYLİ)</t>
  </si>
  <si>
    <t>TRXXJEI02219</t>
  </si>
  <si>
    <t>TOPRAK (KARAMAN MERKEZ)</t>
  </si>
  <si>
    <t>TRXTOPI62217</t>
  </si>
  <si>
    <t>NİYAZ ORHA</t>
  </si>
  <si>
    <t>TRXXGEI32212</t>
  </si>
  <si>
    <t>KÖKTEN</t>
  </si>
  <si>
    <t>TRXXJLI02214</t>
  </si>
  <si>
    <t>TÜRKMEN LİDAŞ</t>
  </si>
  <si>
    <t>TRXXJMI02212</t>
  </si>
  <si>
    <t>TRXXGBI42316</t>
  </si>
  <si>
    <t>TRXXGBI52315</t>
  </si>
  <si>
    <t>DİCLE İPEKYOLU</t>
  </si>
  <si>
    <t>TRXXFDI32216</t>
  </si>
  <si>
    <t>SATIŞA AÇILAN TMO ÇAVDAR TRİTİKALE STOKLARI (TON)</t>
  </si>
  <si>
    <t>Yerli Mısır
2411-2412</t>
  </si>
  <si>
    <t>TRXMYSY12217</t>
  </si>
  <si>
    <t>KAİNAT (KANGAL)</t>
  </si>
  <si>
    <t>TRXKTUY32215</t>
  </si>
  <si>
    <t>SATIŞA AÇILAN MİKTAR</t>
  </si>
  <si>
    <t>SATIŞA AÇILAN ELÜS MAKARNALIK BUĞDAY STOKLARI (KG)</t>
  </si>
  <si>
    <t>SATIŞA AÇILAN TMO YERLİ, İTHAL MAKARNALIK BUĞDAY STOKLARI (TON)</t>
  </si>
  <si>
    <t>SATIŞA AÇILAN TMO YERLİ ve İTHAL ARPA STOKU (TON)</t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</si>
  <si>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MAHSULÜ TMO YULAF STOKLARI (TON)</t>
    </r>
  </si>
  <si>
    <r>
      <t xml:space="preserve">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YILI MAHSULÜ ELÜS YULAF STOKLARI (KG)</t>
    </r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</si>
  <si>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2023</t>
    </r>
    <r>
      <rPr>
        <b/>
        <sz val="16"/>
        <color indexed="8"/>
        <rFont val="Times New Roman"/>
        <family val="1"/>
      </rPr>
      <t xml:space="preserve"> MAHSULÜ TMO YULAF STOKLARI (TON)</t>
    </r>
  </si>
  <si>
    <t>KAİNAT (GELİBOLU)</t>
  </si>
  <si>
    <t>TRXKTUBC2227</t>
  </si>
  <si>
    <t>TRXKTUBD2226</t>
  </si>
  <si>
    <t>1322</t>
  </si>
  <si>
    <t>1323</t>
  </si>
  <si>
    <t>TMO-TOBB (BABAESKİ)</t>
  </si>
  <si>
    <t>TRXXFWB82216</t>
  </si>
  <si>
    <t>TMO-TOBB (HAYRABOLU)</t>
  </si>
  <si>
    <t>HİCAZ</t>
  </si>
  <si>
    <t>TRXXHNB42215</t>
  </si>
  <si>
    <t>TRXXIVB52215</t>
  </si>
  <si>
    <t>MY SİLO (YERKÖY)</t>
  </si>
  <si>
    <t>GM LİDAŞ</t>
  </si>
  <si>
    <t>MY SİLO (ŞEFAATLİ)</t>
  </si>
  <si>
    <t>TRXMYSB92225</t>
  </si>
  <si>
    <t>TRXXHOB22215</t>
  </si>
  <si>
    <t>TRXMYSBV2211</t>
  </si>
  <si>
    <t>EK 1/C</t>
  </si>
  <si>
    <t>EK 1/B</t>
  </si>
  <si>
    <t>EK 1/A</t>
  </si>
  <si>
    <t>EK 1/D</t>
  </si>
  <si>
    <t>EK 1/E</t>
  </si>
  <si>
    <t>EK 1/F</t>
  </si>
  <si>
    <t>EK 1/G</t>
  </si>
  <si>
    <t>EK 1/H</t>
  </si>
  <si>
    <t>EK 1/I</t>
  </si>
  <si>
    <t>EK 1/J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</si>
</sst>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,###,###,###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.0"/>
    <numFmt numFmtId="186" formatCode="0.000"/>
    <numFmt numFmtId="187" formatCode="#,##0.0"/>
    <numFmt numFmtId="188" formatCode="mmm/yyyy"/>
    <numFmt numFmtId="189" formatCode="#,##0.000"/>
    <numFmt numFmtId="190" formatCode="#,##0.0000"/>
    <numFmt numFmtId="191" formatCode="0.0000"/>
    <numFmt numFmtId="192" formatCode="###,###,###,###,##0"/>
  </numFmts>
  <fonts count="91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71" fillId="0" borderId="0" xfId="0" applyFont="1" applyFill="1" applyAlignment="1">
      <alignment horizontal="center" vertical="center" wrapText="1"/>
    </xf>
    <xf numFmtId="3" fontId="71" fillId="0" borderId="0" xfId="0" applyNumberFormat="1" applyFont="1" applyFill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3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76" fillId="0" borderId="10" xfId="0" applyNumberFormat="1" applyFont="1" applyFill="1" applyBorder="1" applyAlignment="1">
      <alignment horizontal="center" vertical="center" wrapText="1"/>
    </xf>
    <xf numFmtId="3" fontId="73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3" fontId="7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79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3" fillId="0" borderId="0" xfId="0" applyFont="1" applyFill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3" fontId="7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6" fillId="0" borderId="1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74" fillId="0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81" fillId="0" borderId="0" xfId="0" applyNumberFormat="1" applyFont="1" applyAlignment="1">
      <alignment vertical="center"/>
    </xf>
    <xf numFmtId="3" fontId="8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76" fillId="0" borderId="11" xfId="0" applyFont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/>
    </xf>
    <xf numFmtId="3" fontId="76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3" fillId="0" borderId="14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74" fillId="0" borderId="11" xfId="0" applyNumberFormat="1" applyFont="1" applyBorder="1" applyAlignment="1">
      <alignment horizontal="center" vertical="center"/>
    </xf>
    <xf numFmtId="3" fontId="82" fillId="0" borderId="11" xfId="0" applyNumberFormat="1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3" fontId="7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82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3" fillId="0" borderId="15" xfId="0" applyFont="1" applyFill="1" applyBorder="1" applyAlignment="1">
      <alignment vertical="center" wrapText="1"/>
    </xf>
    <xf numFmtId="0" fontId="73" fillId="0" borderId="16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5" xfId="0" applyFont="1" applyBorder="1" applyAlignment="1">
      <alignment vertical="center"/>
    </xf>
    <xf numFmtId="3" fontId="76" fillId="34" borderId="18" xfId="0" applyNumberFormat="1" applyFont="1" applyFill="1" applyBorder="1" applyAlignment="1">
      <alignment horizontal="center" vertical="center"/>
    </xf>
    <xf numFmtId="3" fontId="76" fillId="34" borderId="11" xfId="0" applyNumberFormat="1" applyFont="1" applyFill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3" fontId="76" fillId="34" borderId="19" xfId="0" applyNumberFormat="1" applyFont="1" applyFill="1" applyBorder="1" applyAlignment="1">
      <alignment horizontal="center" vertical="center"/>
    </xf>
    <xf numFmtId="3" fontId="76" fillId="0" borderId="12" xfId="0" applyNumberFormat="1" applyFont="1" applyFill="1" applyBorder="1" applyAlignment="1">
      <alignment horizontal="center" vertical="center"/>
    </xf>
    <xf numFmtId="3" fontId="77" fillId="0" borderId="11" xfId="0" applyNumberFormat="1" applyFont="1" applyBorder="1" applyAlignment="1">
      <alignment horizontal="center" vertical="center"/>
    </xf>
    <xf numFmtId="1" fontId="77" fillId="0" borderId="11" xfId="0" applyNumberFormat="1" applyFont="1" applyFill="1" applyBorder="1" applyAlignment="1">
      <alignment horizontal="center" vertical="center" wrapText="1"/>
    </xf>
    <xf numFmtId="3" fontId="75" fillId="0" borderId="0" xfId="0" applyNumberFormat="1" applyFont="1" applyBorder="1" applyAlignment="1">
      <alignment wrapText="1"/>
    </xf>
    <xf numFmtId="3" fontId="73" fillId="0" borderId="11" xfId="0" applyNumberFormat="1" applyFont="1" applyFill="1" applyBorder="1" applyAlignment="1">
      <alignment horizontal="center" vertical="center" wrapText="1"/>
    </xf>
    <xf numFmtId="1" fontId="73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3" fontId="77" fillId="0" borderId="11" xfId="0" applyNumberFormat="1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3" fontId="73" fillId="0" borderId="12" xfId="0" applyNumberFormat="1" applyFont="1" applyFill="1" applyBorder="1" applyAlignment="1">
      <alignment horizontal="left" vertical="center"/>
    </xf>
    <xf numFmtId="0" fontId="76" fillId="34" borderId="14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76" fillId="34" borderId="15" xfId="0" applyFont="1" applyFill="1" applyBorder="1" applyAlignment="1">
      <alignment horizontal="left" vertical="center" wrapText="1"/>
    </xf>
    <xf numFmtId="0" fontId="76" fillId="34" borderId="20" xfId="0" applyFont="1" applyFill="1" applyBorder="1" applyAlignment="1">
      <alignment horizontal="left" vertical="center" wrapText="1"/>
    </xf>
    <xf numFmtId="3" fontId="76" fillId="0" borderId="21" xfId="0" applyNumberFormat="1" applyFont="1" applyFill="1" applyBorder="1" applyAlignment="1">
      <alignment horizontal="center" vertical="center"/>
    </xf>
    <xf numFmtId="0" fontId="76" fillId="34" borderId="22" xfId="0" applyFont="1" applyFill="1" applyBorder="1" applyAlignment="1">
      <alignment horizontal="left" vertical="center" wrapText="1"/>
    </xf>
    <xf numFmtId="3" fontId="76" fillId="34" borderId="23" xfId="0" applyNumberFormat="1" applyFont="1" applyFill="1" applyBorder="1" applyAlignment="1">
      <alignment horizontal="center" vertical="center"/>
    </xf>
    <xf numFmtId="3" fontId="76" fillId="34" borderId="24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wrapText="1"/>
    </xf>
    <xf numFmtId="3" fontId="11" fillId="0" borderId="11" xfId="0" applyNumberFormat="1" applyFont="1" applyFill="1" applyBorder="1" applyAlignment="1">
      <alignment horizontal="center" vertical="center"/>
    </xf>
    <xf numFmtId="192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 vertical="center" wrapText="1"/>
    </xf>
    <xf numFmtId="192" fontId="11" fillId="0" borderId="11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left"/>
    </xf>
    <xf numFmtId="3" fontId="12" fillId="0" borderId="27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1" fontId="77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3" fontId="83" fillId="0" borderId="11" xfId="0" applyNumberFormat="1" applyFont="1" applyBorder="1" applyAlignment="1">
      <alignment horizontal="center" vertical="center"/>
    </xf>
    <xf numFmtId="3" fontId="83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92" fontId="7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3" fontId="84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 wrapText="1"/>
    </xf>
    <xf numFmtId="3" fontId="85" fillId="0" borderId="10" xfId="0" applyNumberFormat="1" applyFont="1" applyBorder="1" applyAlignment="1">
      <alignment horizontal="center" vertical="center"/>
    </xf>
    <xf numFmtId="0" fontId="84" fillId="0" borderId="15" xfId="0" applyFont="1" applyFill="1" applyBorder="1" applyAlignment="1">
      <alignment vertical="center" wrapText="1"/>
    </xf>
    <xf numFmtId="3" fontId="85" fillId="0" borderId="10" xfId="0" applyNumberFormat="1" applyFont="1" applyFill="1" applyBorder="1" applyAlignment="1">
      <alignment horizontal="center" vertical="center" wrapText="1"/>
    </xf>
    <xf numFmtId="3" fontId="84" fillId="0" borderId="2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wrapText="1"/>
    </xf>
    <xf numFmtId="3" fontId="7" fillId="0" borderId="28" xfId="0" applyNumberFormat="1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86" fillId="0" borderId="10" xfId="0" applyNumberFormat="1" applyFont="1" applyFill="1" applyBorder="1" applyAlignment="1">
      <alignment horizontal="center" vertical="center" wrapText="1"/>
    </xf>
    <xf numFmtId="3" fontId="87" fillId="0" borderId="10" xfId="0" applyNumberFormat="1" applyFont="1" applyFill="1" applyBorder="1" applyAlignment="1">
      <alignment horizontal="center" vertical="center" wrapText="1"/>
    </xf>
    <xf numFmtId="3" fontId="86" fillId="34" borderId="25" xfId="0" applyNumberFormat="1" applyFont="1" applyFill="1" applyBorder="1" applyAlignment="1">
      <alignment horizontal="center" vertical="center"/>
    </xf>
    <xf numFmtId="3" fontId="84" fillId="0" borderId="11" xfId="0" applyNumberFormat="1" applyFont="1" applyFill="1" applyBorder="1" applyAlignment="1">
      <alignment horizontal="center" wrapText="1"/>
    </xf>
    <xf numFmtId="3" fontId="84" fillId="0" borderId="11" xfId="0" applyNumberFormat="1" applyFont="1" applyFill="1" applyBorder="1" applyAlignment="1">
      <alignment horizontal="center" vertical="center" wrapText="1"/>
    </xf>
    <xf numFmtId="0" fontId="84" fillId="34" borderId="11" xfId="0" applyFont="1" applyFill="1" applyBorder="1" applyAlignment="1">
      <alignment vertical="center" wrapText="1"/>
    </xf>
    <xf numFmtId="3" fontId="85" fillId="34" borderId="18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/>
    </xf>
    <xf numFmtId="0" fontId="84" fillId="34" borderId="20" xfId="0" applyFont="1" applyFill="1" applyBorder="1" applyAlignment="1">
      <alignment vertical="center" wrapText="1"/>
    </xf>
    <xf numFmtId="0" fontId="84" fillId="34" borderId="11" xfId="0" applyFont="1" applyFill="1" applyBorder="1" applyAlignment="1">
      <alignment horizontal="left" vertical="center" wrapText="1"/>
    </xf>
    <xf numFmtId="3" fontId="85" fillId="34" borderId="11" xfId="0" applyNumberFormat="1" applyFont="1" applyFill="1" applyBorder="1" applyAlignment="1">
      <alignment horizontal="center" vertical="center"/>
    </xf>
    <xf numFmtId="0" fontId="84" fillId="34" borderId="31" xfId="0" applyFont="1" applyFill="1" applyBorder="1" applyAlignment="1">
      <alignment horizontal="left" vertical="center" wrapText="1"/>
    </xf>
    <xf numFmtId="0" fontId="84" fillId="34" borderId="32" xfId="0" applyFont="1" applyFill="1" applyBorder="1" applyAlignment="1">
      <alignment horizontal="left" vertical="center" wrapText="1"/>
    </xf>
    <xf numFmtId="3" fontId="85" fillId="34" borderId="11" xfId="0" applyNumberFormat="1" applyFont="1" applyFill="1" applyBorder="1" applyAlignment="1">
      <alignment horizontal="center" vertical="center" wrapText="1"/>
    </xf>
    <xf numFmtId="3" fontId="84" fillId="0" borderId="33" xfId="0" applyNumberFormat="1" applyFont="1" applyFill="1" applyBorder="1" applyAlignment="1">
      <alignment horizontal="left" vertical="center"/>
    </xf>
    <xf numFmtId="3" fontId="84" fillId="0" borderId="11" xfId="0" applyNumberFormat="1" applyFont="1" applyFill="1" applyBorder="1" applyAlignment="1">
      <alignment horizontal="center" vertical="center"/>
    </xf>
    <xf numFmtId="0" fontId="88" fillId="34" borderId="17" xfId="0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3" fontId="89" fillId="0" borderId="11" xfId="0" applyNumberFormat="1" applyFont="1" applyFill="1" applyBorder="1" applyAlignment="1">
      <alignment horizontal="center" vertical="center"/>
    </xf>
    <xf numFmtId="3" fontId="84" fillId="34" borderId="11" xfId="0" applyNumberFormat="1" applyFont="1" applyFill="1" applyBorder="1" applyAlignment="1">
      <alignment horizontal="center" vertical="center" wrapText="1"/>
    </xf>
    <xf numFmtId="3" fontId="15" fillId="0" borderId="30" xfId="0" applyNumberFormat="1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left" vertical="center"/>
    </xf>
    <xf numFmtId="3" fontId="83" fillId="0" borderId="10" xfId="0" applyNumberFormat="1" applyFont="1" applyBorder="1" applyAlignment="1">
      <alignment horizontal="center" vertical="center"/>
    </xf>
    <xf numFmtId="0" fontId="77" fillId="0" borderId="22" xfId="0" applyFont="1" applyFill="1" applyBorder="1" applyAlignment="1">
      <alignment horizontal="left" vertical="center"/>
    </xf>
    <xf numFmtId="3" fontId="77" fillId="0" borderId="34" xfId="0" applyNumberFormat="1" applyFont="1" applyBorder="1" applyAlignment="1">
      <alignment horizontal="center" vertical="center"/>
    </xf>
    <xf numFmtId="3" fontId="77" fillId="0" borderId="25" xfId="0" applyNumberFormat="1" applyFont="1" applyBorder="1" applyAlignment="1">
      <alignment horizontal="center" vertical="center"/>
    </xf>
    <xf numFmtId="3" fontId="73" fillId="0" borderId="12" xfId="0" applyNumberFormat="1" applyFont="1" applyFill="1" applyBorder="1" applyAlignment="1">
      <alignment horizontal="center" vertical="center"/>
    </xf>
    <xf numFmtId="3" fontId="73" fillId="0" borderId="2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3" fontId="82" fillId="0" borderId="0" xfId="0" applyNumberFormat="1" applyFont="1" applyFill="1" applyAlignment="1">
      <alignment horizontal="center" vertical="center" wrapText="1"/>
    </xf>
    <xf numFmtId="3" fontId="75" fillId="0" borderId="0" xfId="0" applyNumberFormat="1" applyFont="1" applyFill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3" fontId="82" fillId="0" borderId="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center"/>
    </xf>
    <xf numFmtId="0" fontId="84" fillId="34" borderId="35" xfId="0" applyFont="1" applyFill="1" applyBorder="1" applyAlignment="1">
      <alignment vertical="center" wrapText="1"/>
    </xf>
    <xf numFmtId="0" fontId="73" fillId="0" borderId="26" xfId="0" applyFont="1" applyFill="1" applyBorder="1" applyAlignment="1">
      <alignment horizontal="center" vertical="center" wrapText="1"/>
    </xf>
    <xf numFmtId="0" fontId="73" fillId="0" borderId="27" xfId="0" applyFont="1" applyFill="1" applyBorder="1" applyAlignment="1">
      <alignment horizontal="center" vertical="center" wrapText="1"/>
    </xf>
    <xf numFmtId="0" fontId="73" fillId="0" borderId="36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82" fillId="0" borderId="37" xfId="0" applyFont="1" applyFill="1" applyBorder="1" applyAlignment="1">
      <alignment horizontal="center" vertical="center" wrapText="1"/>
    </xf>
    <xf numFmtId="0" fontId="82" fillId="0" borderId="38" xfId="0" applyFont="1" applyFill="1" applyBorder="1" applyAlignment="1">
      <alignment horizontal="center" vertical="center" wrapText="1"/>
    </xf>
    <xf numFmtId="0" fontId="82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" fontId="77" fillId="0" borderId="11" xfId="0" applyNumberFormat="1" applyFont="1" applyFill="1" applyBorder="1" applyAlignment="1">
      <alignment horizontal="center" vertical="center" wrapText="1"/>
    </xf>
    <xf numFmtId="3" fontId="77" fillId="0" borderId="11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0" fontId="84" fillId="0" borderId="34" xfId="0" applyFont="1" applyFill="1" applyBorder="1" applyAlignment="1">
      <alignment horizontal="center" vertical="center" wrapText="1"/>
    </xf>
    <xf numFmtId="0" fontId="84" fillId="0" borderId="37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 wrapText="1"/>
    </xf>
    <xf numFmtId="0" fontId="84" fillId="0" borderId="39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84" fillId="0" borderId="40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0" fontId="77" fillId="0" borderId="37" xfId="0" applyFont="1" applyFill="1" applyBorder="1" applyAlignment="1">
      <alignment horizontal="center" vertical="center" wrapText="1"/>
    </xf>
    <xf numFmtId="0" fontId="77" fillId="0" borderId="38" xfId="0" applyFont="1" applyFill="1" applyBorder="1" applyAlignment="1">
      <alignment horizontal="center" vertical="center" wrapText="1"/>
    </xf>
    <xf numFmtId="0" fontId="77" fillId="0" borderId="39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49" xfId="0" applyFont="1" applyBorder="1" applyAlignment="1">
      <alignment horizontal="center" vertical="center"/>
    </xf>
    <xf numFmtId="0" fontId="73" fillId="0" borderId="50" xfId="0" applyFont="1" applyBorder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84" fillId="34" borderId="28" xfId="0" applyFont="1" applyFill="1" applyBorder="1" applyAlignment="1">
      <alignment horizontal="left" vertical="center" wrapText="1"/>
    </xf>
    <xf numFmtId="0" fontId="84" fillId="34" borderId="18" xfId="0" applyFont="1" applyFill="1" applyBorder="1" applyAlignment="1">
      <alignment horizontal="left" vertical="center" wrapText="1"/>
    </xf>
    <xf numFmtId="0" fontId="90" fillId="0" borderId="11" xfId="0" applyFont="1" applyFill="1" applyBorder="1" applyAlignment="1">
      <alignment horizontal="center" vertical="center" wrapText="1"/>
    </xf>
    <xf numFmtId="3" fontId="84" fillId="0" borderId="13" xfId="0" applyNumberFormat="1" applyFont="1" applyFill="1" applyBorder="1" applyAlignment="1">
      <alignment horizontal="left" vertical="center" wrapText="1"/>
    </xf>
    <xf numFmtId="3" fontId="15" fillId="0" borderId="18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3" fontId="84" fillId="0" borderId="18" xfId="0" applyNumberFormat="1" applyFont="1" applyFill="1" applyBorder="1" applyAlignment="1">
      <alignment horizontal="center" vertical="center" wrapText="1"/>
    </xf>
    <xf numFmtId="3" fontId="84" fillId="0" borderId="11" xfId="0" applyNumberFormat="1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0" fontId="84" fillId="0" borderId="39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 wrapText="1"/>
    </xf>
    <xf numFmtId="0" fontId="77" fillId="0" borderId="45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3" fontId="73" fillId="0" borderId="20" xfId="0" applyNumberFormat="1" applyFont="1" applyFill="1" applyBorder="1" applyAlignment="1">
      <alignment horizontal="center" vertical="center" wrapText="1"/>
    </xf>
    <xf numFmtId="3" fontId="73" fillId="0" borderId="40" xfId="0" applyNumberFormat="1" applyFont="1" applyFill="1" applyBorder="1" applyAlignment="1">
      <alignment horizontal="center" vertical="center" wrapText="1"/>
    </xf>
    <xf numFmtId="3" fontId="73" fillId="0" borderId="15" xfId="0" applyNumberFormat="1" applyFont="1" applyFill="1" applyBorder="1" applyAlignment="1">
      <alignment horizontal="center" vertical="center" wrapText="1"/>
    </xf>
    <xf numFmtId="3" fontId="73" fillId="0" borderId="47" xfId="0" applyNumberFormat="1" applyFont="1" applyFill="1" applyBorder="1" applyAlignment="1">
      <alignment horizontal="center" vertical="center" wrapText="1"/>
    </xf>
    <xf numFmtId="3" fontId="73" fillId="0" borderId="48" xfId="0" applyNumberFormat="1" applyFont="1" applyFill="1" applyBorder="1" applyAlignment="1">
      <alignment horizontal="center" vertical="center" wrapText="1"/>
    </xf>
    <xf numFmtId="3" fontId="73" fillId="0" borderId="52" xfId="0" applyNumberFormat="1" applyFont="1" applyFill="1" applyBorder="1" applyAlignment="1">
      <alignment horizontal="center" vertical="center" wrapText="1"/>
    </xf>
    <xf numFmtId="3" fontId="73" fillId="0" borderId="19" xfId="0" applyNumberFormat="1" applyFont="1" applyFill="1" applyBorder="1" applyAlignment="1">
      <alignment horizontal="center" vertical="center" wrapText="1"/>
    </xf>
    <xf numFmtId="3" fontId="73" fillId="0" borderId="53" xfId="0" applyNumberFormat="1" applyFont="1" applyFill="1" applyBorder="1" applyAlignment="1">
      <alignment horizontal="center" vertical="center" wrapText="1"/>
    </xf>
    <xf numFmtId="3" fontId="73" fillId="0" borderId="54" xfId="0" applyNumberFormat="1" applyFont="1" applyFill="1" applyBorder="1" applyAlignment="1">
      <alignment horizontal="center" vertical="center" wrapText="1"/>
    </xf>
    <xf numFmtId="3" fontId="77" fillId="0" borderId="47" xfId="0" applyNumberFormat="1" applyFont="1" applyFill="1" applyBorder="1" applyAlignment="1">
      <alignment horizontal="center" vertical="center" wrapText="1"/>
    </xf>
    <xf numFmtId="3" fontId="77" fillId="0" borderId="48" xfId="0" applyNumberFormat="1" applyFont="1" applyFill="1" applyBorder="1" applyAlignment="1">
      <alignment horizontal="center" vertical="center" wrapText="1"/>
    </xf>
    <xf numFmtId="3" fontId="77" fillId="0" borderId="52" xfId="0" applyNumberFormat="1" applyFont="1" applyFill="1" applyBorder="1" applyAlignment="1">
      <alignment horizontal="center" vertical="center" wrapText="1"/>
    </xf>
    <xf numFmtId="3" fontId="77" fillId="0" borderId="19" xfId="0" applyNumberFormat="1" applyFont="1" applyFill="1" applyBorder="1" applyAlignment="1">
      <alignment horizontal="center" vertical="center" wrapText="1"/>
    </xf>
    <xf numFmtId="3" fontId="77" fillId="0" borderId="53" xfId="0" applyNumberFormat="1" applyFont="1" applyFill="1" applyBorder="1" applyAlignment="1">
      <alignment horizontal="center" vertical="center" wrapText="1"/>
    </xf>
    <xf numFmtId="3" fontId="77" fillId="0" borderId="54" xfId="0" applyNumberFormat="1" applyFont="1" applyFill="1" applyBorder="1" applyAlignment="1">
      <alignment horizontal="center" vertical="center" wrapText="1"/>
    </xf>
    <xf numFmtId="3" fontId="77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usra.gezer\AppData\Local\Microsoft\Windows\INetCache\Content.Outlook\YBO6H9FX\ARPA%20KR&#304;T&#304;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Çalışma Sayfası-1"/>
    </sheetNames>
    <sheetDataSet>
      <sheetData sheetId="0">
        <row r="10">
          <cell r="L10" t="str">
            <v>TRXXIIA12218</v>
          </cell>
        </row>
        <row r="11">
          <cell r="L11" t="str">
            <v>TRXXIGA22310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F34"/>
  <sheetViews>
    <sheetView tabSelected="1" zoomScale="70" zoomScaleNormal="70" zoomScalePageLayoutView="0" workbookViewId="0" topLeftCell="A13">
      <selection activeCell="G6" sqref="G6"/>
    </sheetView>
  </sheetViews>
  <sheetFormatPr defaultColWidth="9.140625" defaultRowHeight="12.75"/>
  <cols>
    <col min="1" max="1" width="36.28125" style="24" customWidth="1"/>
    <col min="2" max="2" width="44.8515625" style="24" customWidth="1"/>
    <col min="3" max="3" width="24.8515625" style="24" customWidth="1"/>
    <col min="4" max="4" width="22.421875" style="24" customWidth="1"/>
    <col min="5" max="5" width="31.28125" style="24" customWidth="1"/>
    <col min="6" max="6" width="10.28125" style="24" bestFit="1" customWidth="1"/>
    <col min="7" max="7" width="19.140625" style="24" bestFit="1" customWidth="1"/>
    <col min="8" max="8" width="18.28125" style="24" bestFit="1" customWidth="1"/>
    <col min="9" max="9" width="9.140625" style="24" customWidth="1"/>
    <col min="10" max="10" width="11.7109375" style="24" customWidth="1"/>
    <col min="11" max="16384" width="9.140625" style="24" customWidth="1"/>
  </cols>
  <sheetData>
    <row r="1" ht="18.75">
      <c r="E1" s="24" t="s">
        <v>253</v>
      </c>
    </row>
    <row r="2" spans="1:5" ht="53.25" customHeight="1">
      <c r="A2" s="192" t="s">
        <v>228</v>
      </c>
      <c r="B2" s="192"/>
      <c r="C2" s="192"/>
      <c r="D2" s="192"/>
      <c r="E2" s="192"/>
    </row>
    <row r="3" spans="1:5" ht="52.5" customHeight="1">
      <c r="A3" s="59" t="s">
        <v>50</v>
      </c>
      <c r="B3" s="59" t="s">
        <v>43</v>
      </c>
      <c r="C3" s="59" t="s">
        <v>39</v>
      </c>
      <c r="D3" s="59" t="s">
        <v>44</v>
      </c>
      <c r="E3" s="59" t="s">
        <v>227</v>
      </c>
    </row>
    <row r="4" spans="1:5" ht="30" customHeight="1">
      <c r="A4" s="194" t="s">
        <v>16</v>
      </c>
      <c r="B4" s="35" t="s">
        <v>95</v>
      </c>
      <c r="C4" s="35" t="s">
        <v>96</v>
      </c>
      <c r="D4" s="60">
        <v>1141</v>
      </c>
      <c r="E4" s="33">
        <v>766952</v>
      </c>
    </row>
    <row r="5" spans="1:5" ht="30" customHeight="1">
      <c r="A5" s="194"/>
      <c r="B5" s="35" t="s">
        <v>40</v>
      </c>
      <c r="C5" s="35" t="s">
        <v>97</v>
      </c>
      <c r="D5" s="60">
        <v>1141</v>
      </c>
      <c r="E5" s="62">
        <v>17380</v>
      </c>
    </row>
    <row r="6" spans="1:5" ht="30" customHeight="1">
      <c r="A6" s="194"/>
      <c r="B6" s="35" t="s">
        <v>41</v>
      </c>
      <c r="C6" s="35" t="s">
        <v>114</v>
      </c>
      <c r="D6" s="60">
        <v>1122</v>
      </c>
      <c r="E6" s="61">
        <v>419580</v>
      </c>
    </row>
    <row r="7" spans="1:5" ht="30" customHeight="1">
      <c r="A7" s="194"/>
      <c r="B7" s="35" t="s">
        <v>115</v>
      </c>
      <c r="C7" s="35" t="s">
        <v>116</v>
      </c>
      <c r="D7" s="60">
        <v>1122</v>
      </c>
      <c r="E7" s="61">
        <v>1500000</v>
      </c>
    </row>
    <row r="8" spans="1:5" ht="30" customHeight="1">
      <c r="A8" s="194"/>
      <c r="B8" s="35" t="s">
        <v>122</v>
      </c>
      <c r="C8" s="35" t="s">
        <v>123</v>
      </c>
      <c r="D8" s="60">
        <v>1121</v>
      </c>
      <c r="E8" s="61">
        <v>3046480</v>
      </c>
    </row>
    <row r="9" spans="1:5" ht="30" customHeight="1">
      <c r="A9" s="194"/>
      <c r="B9" s="35" t="s">
        <v>41</v>
      </c>
      <c r="C9" s="35" t="s">
        <v>126</v>
      </c>
      <c r="D9" s="60">
        <v>1123</v>
      </c>
      <c r="E9" s="61">
        <v>641840</v>
      </c>
    </row>
    <row r="10" spans="1:5" ht="30" customHeight="1">
      <c r="A10" s="194"/>
      <c r="B10" s="35" t="s">
        <v>127</v>
      </c>
      <c r="C10" s="35" t="s">
        <v>128</v>
      </c>
      <c r="D10" s="60">
        <v>1123</v>
      </c>
      <c r="E10" s="61">
        <v>2214180</v>
      </c>
    </row>
    <row r="11" spans="1:6" ht="30" customHeight="1">
      <c r="A11" s="194"/>
      <c r="B11" s="193" t="s">
        <v>0</v>
      </c>
      <c r="C11" s="193"/>
      <c r="D11" s="193"/>
      <c r="E11" s="32">
        <f>SUM(E4:E10)</f>
        <v>8606412</v>
      </c>
      <c r="F11" s="25"/>
    </row>
    <row r="12" spans="1:6" ht="30" customHeight="1">
      <c r="A12" s="195" t="s">
        <v>21</v>
      </c>
      <c r="B12" s="35" t="s">
        <v>98</v>
      </c>
      <c r="C12" s="35" t="s">
        <v>99</v>
      </c>
      <c r="D12" s="34">
        <v>1141</v>
      </c>
      <c r="E12" s="61">
        <v>988980</v>
      </c>
      <c r="F12" s="25"/>
    </row>
    <row r="13" spans="1:6" ht="30" customHeight="1">
      <c r="A13" s="195"/>
      <c r="B13" s="35" t="s">
        <v>98</v>
      </c>
      <c r="C13" s="35" t="s">
        <v>117</v>
      </c>
      <c r="D13" s="34">
        <v>1123</v>
      </c>
      <c r="E13" s="61">
        <v>1066040</v>
      </c>
      <c r="F13" s="25"/>
    </row>
    <row r="14" spans="1:6" ht="30" customHeight="1">
      <c r="A14" s="195"/>
      <c r="B14" s="193" t="s">
        <v>0</v>
      </c>
      <c r="C14" s="193"/>
      <c r="D14" s="193"/>
      <c r="E14" s="63">
        <f>SUM(E12:E13)</f>
        <v>2055020</v>
      </c>
      <c r="F14" s="25"/>
    </row>
    <row r="15" spans="1:6" ht="30" customHeight="1">
      <c r="A15" s="195" t="s">
        <v>17</v>
      </c>
      <c r="B15" s="35" t="s">
        <v>100</v>
      </c>
      <c r="C15" s="35" t="s">
        <v>101</v>
      </c>
      <c r="D15" s="34">
        <v>1141</v>
      </c>
      <c r="E15" s="61">
        <v>3772782</v>
      </c>
      <c r="F15" s="25"/>
    </row>
    <row r="16" spans="1:6" ht="30" customHeight="1">
      <c r="A16" s="195"/>
      <c r="B16" s="193" t="s">
        <v>0</v>
      </c>
      <c r="C16" s="193"/>
      <c r="D16" s="193"/>
      <c r="E16" s="63">
        <f>SUM(E15)</f>
        <v>3772782</v>
      </c>
      <c r="F16" s="25"/>
    </row>
    <row r="17" spans="1:6" ht="30" customHeight="1">
      <c r="A17" s="195" t="s">
        <v>9</v>
      </c>
      <c r="B17" s="35" t="s">
        <v>102</v>
      </c>
      <c r="C17" s="35" t="s">
        <v>103</v>
      </c>
      <c r="D17" s="34">
        <v>1122</v>
      </c>
      <c r="E17" s="61">
        <v>408680</v>
      </c>
      <c r="F17" s="25"/>
    </row>
    <row r="18" spans="1:6" ht="30" customHeight="1">
      <c r="A18" s="195"/>
      <c r="B18" s="193" t="s">
        <v>0</v>
      </c>
      <c r="C18" s="193"/>
      <c r="D18" s="193"/>
      <c r="E18" s="63">
        <f>SUM(E17)</f>
        <v>408680</v>
      </c>
      <c r="F18" s="25"/>
    </row>
    <row r="19" spans="1:6" ht="30" customHeight="1">
      <c r="A19" s="195" t="s">
        <v>34</v>
      </c>
      <c r="B19" s="35" t="s">
        <v>104</v>
      </c>
      <c r="C19" s="35" t="s">
        <v>105</v>
      </c>
      <c r="D19" s="34">
        <v>1122</v>
      </c>
      <c r="E19" s="61">
        <v>104000</v>
      </c>
      <c r="F19" s="25"/>
    </row>
    <row r="20" spans="1:6" ht="30" customHeight="1">
      <c r="A20" s="195"/>
      <c r="B20" s="193" t="s">
        <v>0</v>
      </c>
      <c r="C20" s="193"/>
      <c r="D20" s="193"/>
      <c r="E20" s="63">
        <f>SUM(E19)</f>
        <v>104000</v>
      </c>
      <c r="F20" s="25"/>
    </row>
    <row r="21" spans="1:6" ht="30" customHeight="1">
      <c r="A21" s="195" t="s">
        <v>29</v>
      </c>
      <c r="B21" s="35" t="s">
        <v>106</v>
      </c>
      <c r="C21" s="35" t="s">
        <v>107</v>
      </c>
      <c r="D21" s="34">
        <v>1141</v>
      </c>
      <c r="E21" s="61">
        <v>683140</v>
      </c>
      <c r="F21" s="25"/>
    </row>
    <row r="22" spans="1:6" ht="30" customHeight="1">
      <c r="A22" s="195"/>
      <c r="B22" s="64" t="s">
        <v>124</v>
      </c>
      <c r="C22" s="64" t="s">
        <v>125</v>
      </c>
      <c r="D22" s="34">
        <v>1123</v>
      </c>
      <c r="E22" s="61">
        <v>489020</v>
      </c>
      <c r="F22" s="25"/>
    </row>
    <row r="23" spans="1:6" ht="30" customHeight="1">
      <c r="A23" s="195"/>
      <c r="B23" s="193" t="s">
        <v>0</v>
      </c>
      <c r="C23" s="193"/>
      <c r="D23" s="193"/>
      <c r="E23" s="63">
        <f>SUM(E21:E22)</f>
        <v>1172160</v>
      </c>
      <c r="F23" s="25"/>
    </row>
    <row r="24" spans="1:6" ht="30" customHeight="1">
      <c r="A24" s="195" t="s">
        <v>24</v>
      </c>
      <c r="B24" s="35" t="s">
        <v>108</v>
      </c>
      <c r="C24" s="35" t="s">
        <v>109</v>
      </c>
      <c r="D24" s="34">
        <v>1123</v>
      </c>
      <c r="E24" s="61">
        <v>11381871</v>
      </c>
      <c r="F24" s="25"/>
    </row>
    <row r="25" spans="1:6" ht="30" customHeight="1">
      <c r="A25" s="195"/>
      <c r="B25" s="35" t="s">
        <v>118</v>
      </c>
      <c r="C25" s="35" t="s">
        <v>119</v>
      </c>
      <c r="D25" s="34">
        <v>1122</v>
      </c>
      <c r="E25" s="61">
        <v>1389890</v>
      </c>
      <c r="F25" s="25"/>
    </row>
    <row r="26" spans="1:6" ht="30" customHeight="1">
      <c r="A26" s="195"/>
      <c r="B26" s="193" t="s">
        <v>0</v>
      </c>
      <c r="C26" s="193"/>
      <c r="D26" s="193"/>
      <c r="E26" s="63">
        <f>SUM(E24:E25)</f>
        <v>12771761</v>
      </c>
      <c r="F26" s="25"/>
    </row>
    <row r="27" spans="1:6" ht="30" customHeight="1">
      <c r="A27" s="195" t="s">
        <v>13</v>
      </c>
      <c r="B27" s="35" t="s">
        <v>110</v>
      </c>
      <c r="C27" s="35" t="s">
        <v>111</v>
      </c>
      <c r="D27" s="34">
        <v>1122</v>
      </c>
      <c r="E27" s="61">
        <v>1525020</v>
      </c>
      <c r="F27" s="25"/>
    </row>
    <row r="28" spans="1:6" ht="30" customHeight="1">
      <c r="A28" s="195"/>
      <c r="B28" s="35" t="s">
        <v>112</v>
      </c>
      <c r="C28" s="35" t="s">
        <v>113</v>
      </c>
      <c r="D28" s="34">
        <v>1122</v>
      </c>
      <c r="E28" s="61">
        <v>2782240</v>
      </c>
      <c r="F28" s="25"/>
    </row>
    <row r="29" spans="1:6" ht="30" customHeight="1">
      <c r="A29" s="195"/>
      <c r="B29" s="35" t="s">
        <v>120</v>
      </c>
      <c r="C29" s="35" t="s">
        <v>121</v>
      </c>
      <c r="D29" s="34">
        <v>1121</v>
      </c>
      <c r="E29" s="61">
        <v>1647700</v>
      </c>
      <c r="F29" s="25"/>
    </row>
    <row r="30" spans="1:6" ht="30" customHeight="1" thickBot="1">
      <c r="A30" s="195"/>
      <c r="B30" s="193" t="s">
        <v>0</v>
      </c>
      <c r="C30" s="193"/>
      <c r="D30" s="193"/>
      <c r="E30" s="63">
        <f>SUM(E27:E29)</f>
        <v>5954960</v>
      </c>
      <c r="F30" s="25"/>
    </row>
    <row r="31" spans="1:6" ht="30" customHeight="1" thickBot="1">
      <c r="A31" s="189" t="s">
        <v>1</v>
      </c>
      <c r="B31" s="190"/>
      <c r="C31" s="190"/>
      <c r="D31" s="191"/>
      <c r="E31" s="36">
        <f>E30+E26+E23+E20+E18+E16+E14+E11</f>
        <v>34845775</v>
      </c>
      <c r="F31" s="25"/>
    </row>
    <row r="32" ht="30" customHeight="1">
      <c r="F32" s="25"/>
    </row>
    <row r="33" ht="30" customHeight="1">
      <c r="F33" s="25"/>
    </row>
    <row r="34" ht="30" customHeight="1">
      <c r="F34" s="25"/>
    </row>
  </sheetData>
  <sheetProtection/>
  <mergeCells count="18">
    <mergeCell ref="A21:A23"/>
    <mergeCell ref="A24:A26"/>
    <mergeCell ref="A12:A14"/>
    <mergeCell ref="A15:A16"/>
    <mergeCell ref="B16:D16"/>
    <mergeCell ref="B18:D18"/>
    <mergeCell ref="B20:D20"/>
    <mergeCell ref="B23:D23"/>
    <mergeCell ref="A31:D31"/>
    <mergeCell ref="A2:E2"/>
    <mergeCell ref="B11:D11"/>
    <mergeCell ref="A4:A11"/>
    <mergeCell ref="A27:A30"/>
    <mergeCell ref="B14:D14"/>
    <mergeCell ref="B26:D26"/>
    <mergeCell ref="B30:D30"/>
    <mergeCell ref="A17:A18"/>
    <mergeCell ref="A19:A20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43"/>
  <sheetViews>
    <sheetView zoomScale="80" zoomScaleNormal="80" zoomScalePageLayoutView="0" workbookViewId="0" topLeftCell="A31">
      <selection activeCell="I9" sqref="I9"/>
    </sheetView>
  </sheetViews>
  <sheetFormatPr defaultColWidth="9.140625" defaultRowHeight="12.75"/>
  <cols>
    <col min="1" max="1" width="28.00390625" style="0" customWidth="1"/>
    <col min="2" max="2" width="27.7109375" style="0" customWidth="1"/>
    <col min="3" max="3" width="21.57421875" style="0" customWidth="1"/>
    <col min="4" max="4" width="20.28125" style="0" customWidth="1"/>
    <col min="5" max="6" width="19.7109375" style="0" customWidth="1"/>
  </cols>
  <sheetData>
    <row r="1" ht="18" customHeight="1" thickBot="1">
      <c r="F1" s="184" t="s">
        <v>260</v>
      </c>
    </row>
    <row r="2" spans="1:6" ht="28.5" customHeight="1">
      <c r="A2" s="240" t="s">
        <v>231</v>
      </c>
      <c r="B2" s="241"/>
      <c r="C2" s="241"/>
      <c r="D2" s="241"/>
      <c r="E2" s="241"/>
      <c r="F2" s="242"/>
    </row>
    <row r="3" spans="1:6" ht="20.25" customHeight="1">
      <c r="A3" s="271" t="s">
        <v>7</v>
      </c>
      <c r="B3" s="274" t="s">
        <v>61</v>
      </c>
      <c r="C3" s="275"/>
      <c r="D3" s="275"/>
      <c r="E3" s="275"/>
      <c r="F3" s="276"/>
    </row>
    <row r="4" spans="1:6" ht="20.25" customHeight="1">
      <c r="A4" s="272"/>
      <c r="B4" s="277"/>
      <c r="C4" s="278"/>
      <c r="D4" s="278"/>
      <c r="E4" s="278"/>
      <c r="F4" s="279"/>
    </row>
    <row r="5" spans="1:6" ht="24" customHeight="1">
      <c r="A5" s="272"/>
      <c r="B5" s="92">
        <v>2311</v>
      </c>
      <c r="C5" s="92">
        <v>2311</v>
      </c>
      <c r="D5" s="92">
        <v>2312</v>
      </c>
      <c r="E5" s="92">
        <v>2312</v>
      </c>
      <c r="F5" s="233" t="s">
        <v>227</v>
      </c>
    </row>
    <row r="6" spans="1:6" ht="39" customHeight="1">
      <c r="A6" s="273"/>
      <c r="B6" s="91" t="s">
        <v>129</v>
      </c>
      <c r="C6" s="91" t="s">
        <v>38</v>
      </c>
      <c r="D6" s="91" t="s">
        <v>129</v>
      </c>
      <c r="E6" s="91" t="s">
        <v>38</v>
      </c>
      <c r="F6" s="235"/>
    </row>
    <row r="7" spans="1:6" ht="24.75" customHeight="1">
      <c r="A7" s="98" t="s">
        <v>12</v>
      </c>
      <c r="B7" s="85"/>
      <c r="C7" s="85"/>
      <c r="D7" s="84">
        <v>590</v>
      </c>
      <c r="E7" s="84">
        <v>1888</v>
      </c>
      <c r="F7" s="99">
        <f aca="true" t="shared" si="0" ref="F7:F12">SUM(B7:E7)</f>
        <v>2478</v>
      </c>
    </row>
    <row r="8" spans="1:6" ht="24.75" customHeight="1">
      <c r="A8" s="98" t="s">
        <v>28</v>
      </c>
      <c r="B8" s="84">
        <v>715</v>
      </c>
      <c r="C8" s="84">
        <v>2530</v>
      </c>
      <c r="D8" s="84">
        <v>3012</v>
      </c>
      <c r="E8" s="84">
        <v>838</v>
      </c>
      <c r="F8" s="99">
        <f t="shared" si="0"/>
        <v>7095</v>
      </c>
    </row>
    <row r="9" spans="1:6" ht="24.75" customHeight="1">
      <c r="A9" s="100" t="s">
        <v>20</v>
      </c>
      <c r="B9" s="83"/>
      <c r="C9" s="86"/>
      <c r="D9" s="86">
        <v>6032</v>
      </c>
      <c r="E9" s="86"/>
      <c r="F9" s="99">
        <f t="shared" si="0"/>
        <v>6032</v>
      </c>
    </row>
    <row r="10" spans="1:6" ht="24.75" customHeight="1">
      <c r="A10" s="101" t="s">
        <v>21</v>
      </c>
      <c r="B10" s="83"/>
      <c r="C10" s="86"/>
      <c r="D10" s="86">
        <v>2091</v>
      </c>
      <c r="E10" s="86"/>
      <c r="F10" s="99">
        <f t="shared" si="0"/>
        <v>2091</v>
      </c>
    </row>
    <row r="11" spans="1:6" ht="24.75" customHeight="1">
      <c r="A11" s="98" t="s">
        <v>31</v>
      </c>
      <c r="B11" s="83"/>
      <c r="C11" s="86"/>
      <c r="D11" s="86">
        <v>85</v>
      </c>
      <c r="E11" s="86"/>
      <c r="F11" s="99">
        <f t="shared" si="0"/>
        <v>85</v>
      </c>
    </row>
    <row r="12" spans="1:6" ht="24.75" customHeight="1" thickBot="1">
      <c r="A12" s="103" t="s">
        <v>23</v>
      </c>
      <c r="B12" s="104"/>
      <c r="C12" s="105"/>
      <c r="D12" s="105">
        <v>14671</v>
      </c>
      <c r="E12" s="105">
        <v>13421</v>
      </c>
      <c r="F12" s="106">
        <f t="shared" si="0"/>
        <v>28092</v>
      </c>
    </row>
    <row r="13" spans="1:6" ht="24.75" customHeight="1" thickBot="1">
      <c r="A13" s="97" t="s">
        <v>1</v>
      </c>
      <c r="B13" s="102">
        <f>SUM(B7:B12)</f>
        <v>715</v>
      </c>
      <c r="C13" s="102">
        <f>SUM(C7:C12)</f>
        <v>2530</v>
      </c>
      <c r="D13" s="102">
        <f>SUM(D7:D12)</f>
        <v>26481</v>
      </c>
      <c r="E13" s="102">
        <f>SUM(E7:E12)</f>
        <v>16147</v>
      </c>
      <c r="F13" s="175">
        <f>SUM(F7:F12)</f>
        <v>45873</v>
      </c>
    </row>
    <row r="17" ht="13.5" thickBot="1"/>
    <row r="18" spans="1:5" ht="35.25" customHeight="1">
      <c r="A18" s="240" t="s">
        <v>232</v>
      </c>
      <c r="B18" s="241"/>
      <c r="C18" s="241"/>
      <c r="D18" s="241"/>
      <c r="E18" s="242"/>
    </row>
    <row r="19" spans="1:5" ht="27.75" customHeight="1">
      <c r="A19" s="95" t="s">
        <v>50</v>
      </c>
      <c r="B19" s="73" t="s">
        <v>43</v>
      </c>
      <c r="C19" s="73" t="s">
        <v>39</v>
      </c>
      <c r="D19" s="73" t="s">
        <v>44</v>
      </c>
      <c r="E19" s="96" t="s">
        <v>227</v>
      </c>
    </row>
    <row r="20" spans="1:5" ht="27.75" customHeight="1">
      <c r="A20" s="179" t="s">
        <v>17</v>
      </c>
      <c r="B20" s="77" t="s">
        <v>136</v>
      </c>
      <c r="C20" s="77" t="s">
        <v>224</v>
      </c>
      <c r="D20" s="66">
        <v>2312</v>
      </c>
      <c r="E20" s="41">
        <v>24520</v>
      </c>
    </row>
    <row r="21" spans="1:5" ht="27.75" customHeight="1">
      <c r="A21" s="287" t="s">
        <v>0</v>
      </c>
      <c r="B21" s="288"/>
      <c r="C21" s="288"/>
      <c r="D21" s="288"/>
      <c r="E21" s="41">
        <f>SUM(E20:E20)</f>
        <v>24520</v>
      </c>
    </row>
    <row r="22" spans="1:5" ht="27.75" customHeight="1">
      <c r="A22" s="179" t="s">
        <v>23</v>
      </c>
      <c r="B22" s="77" t="s">
        <v>225</v>
      </c>
      <c r="C22" s="77" t="s">
        <v>226</v>
      </c>
      <c r="D22" s="66">
        <v>2312</v>
      </c>
      <c r="E22" s="12">
        <v>855480</v>
      </c>
    </row>
    <row r="23" spans="1:5" ht="27.75" customHeight="1">
      <c r="A23" s="287" t="s">
        <v>0</v>
      </c>
      <c r="B23" s="288"/>
      <c r="C23" s="288"/>
      <c r="D23" s="288"/>
      <c r="E23" s="80">
        <f>SUM(E22)</f>
        <v>855480</v>
      </c>
    </row>
    <row r="24" spans="1:5" ht="27.75" customHeight="1" thickBot="1">
      <c r="A24" s="289" t="s">
        <v>1</v>
      </c>
      <c r="B24" s="290"/>
      <c r="C24" s="290"/>
      <c r="D24" s="291"/>
      <c r="E24" s="178">
        <f>E23+E21</f>
        <v>880000</v>
      </c>
    </row>
    <row r="25" spans="1:5" ht="15" customHeight="1">
      <c r="A25" s="176"/>
      <c r="B25" s="176"/>
      <c r="C25" s="176"/>
      <c r="D25" s="176"/>
      <c r="E25" s="177"/>
    </row>
    <row r="26" spans="1:5" ht="15" customHeight="1">
      <c r="A26" s="176"/>
      <c r="B26" s="176"/>
      <c r="C26" s="176"/>
      <c r="D26" s="176"/>
      <c r="E26" s="177"/>
    </row>
    <row r="28" ht="13.5" thickBot="1"/>
    <row r="29" spans="1:6" ht="33" customHeight="1">
      <c r="A29" s="240" t="s">
        <v>233</v>
      </c>
      <c r="B29" s="241"/>
      <c r="C29" s="241"/>
      <c r="D29" s="241"/>
      <c r="E29" s="241"/>
      <c r="F29" s="242"/>
    </row>
    <row r="30" spans="1:6" ht="20.25" customHeight="1">
      <c r="A30" s="286" t="s">
        <v>7</v>
      </c>
      <c r="B30" s="280" t="s">
        <v>61</v>
      </c>
      <c r="C30" s="281"/>
      <c r="D30" s="281"/>
      <c r="E30" s="281"/>
      <c r="F30" s="282"/>
    </row>
    <row r="31" spans="1:6" ht="20.25" customHeight="1">
      <c r="A31" s="286"/>
      <c r="B31" s="283"/>
      <c r="C31" s="284"/>
      <c r="D31" s="284"/>
      <c r="E31" s="284"/>
      <c r="F31" s="285"/>
    </row>
    <row r="32" spans="1:6" ht="25.5" customHeight="1">
      <c r="A32" s="286"/>
      <c r="B32" s="89">
        <v>2311</v>
      </c>
      <c r="C32" s="89">
        <v>2311</v>
      </c>
      <c r="D32" s="89">
        <v>2312</v>
      </c>
      <c r="E32" s="89">
        <v>2312</v>
      </c>
      <c r="F32" s="233" t="s">
        <v>227</v>
      </c>
    </row>
    <row r="33" spans="1:6" ht="40.5" customHeight="1">
      <c r="A33" s="286"/>
      <c r="B33" s="94" t="s">
        <v>129</v>
      </c>
      <c r="C33" s="94" t="s">
        <v>38</v>
      </c>
      <c r="D33" s="94" t="s">
        <v>129</v>
      </c>
      <c r="E33" s="94" t="s">
        <v>38</v>
      </c>
      <c r="F33" s="235"/>
    </row>
    <row r="34" spans="1:6" ht="24.75" customHeight="1">
      <c r="A34" s="98" t="s">
        <v>11</v>
      </c>
      <c r="B34" s="85"/>
      <c r="C34" s="85"/>
      <c r="D34" s="84">
        <v>35</v>
      </c>
      <c r="E34" s="84"/>
      <c r="F34" s="99">
        <f aca="true" t="shared" si="1" ref="F34:F42">SUM(B34:E34)</f>
        <v>35</v>
      </c>
    </row>
    <row r="35" spans="1:6" ht="24.75" customHeight="1">
      <c r="A35" s="98" t="s">
        <v>12</v>
      </c>
      <c r="B35" s="85"/>
      <c r="C35" s="85"/>
      <c r="D35" s="84">
        <v>17984</v>
      </c>
      <c r="E35" s="84"/>
      <c r="F35" s="99">
        <f t="shared" si="1"/>
        <v>17984</v>
      </c>
    </row>
    <row r="36" spans="1:6" ht="24.75" customHeight="1">
      <c r="A36" s="98" t="s">
        <v>15</v>
      </c>
      <c r="B36" s="84"/>
      <c r="C36" s="84"/>
      <c r="D36" s="84">
        <v>19</v>
      </c>
      <c r="E36" s="84"/>
      <c r="F36" s="99">
        <f t="shared" si="1"/>
        <v>19</v>
      </c>
    </row>
    <row r="37" spans="1:6" ht="24.75" customHeight="1">
      <c r="A37" s="98" t="s">
        <v>28</v>
      </c>
      <c r="B37" s="84"/>
      <c r="C37" s="84"/>
      <c r="D37" s="84">
        <v>930</v>
      </c>
      <c r="E37" s="84">
        <v>173</v>
      </c>
      <c r="F37" s="99">
        <f t="shared" si="1"/>
        <v>1103</v>
      </c>
    </row>
    <row r="38" spans="1:6" ht="24.75" customHeight="1">
      <c r="A38" s="98" t="s">
        <v>17</v>
      </c>
      <c r="B38" s="84">
        <v>6183</v>
      </c>
      <c r="C38" s="84"/>
      <c r="D38" s="84">
        <v>5848</v>
      </c>
      <c r="E38" s="84"/>
      <c r="F38" s="99">
        <f t="shared" si="1"/>
        <v>12031</v>
      </c>
    </row>
    <row r="39" spans="1:6" ht="24.75" customHeight="1">
      <c r="A39" s="100" t="s">
        <v>20</v>
      </c>
      <c r="B39" s="83">
        <v>413</v>
      </c>
      <c r="C39" s="86"/>
      <c r="D39" s="86">
        <v>3958</v>
      </c>
      <c r="E39" s="86"/>
      <c r="F39" s="99">
        <f t="shared" si="1"/>
        <v>4371</v>
      </c>
    </row>
    <row r="40" spans="1:6" ht="24.75" customHeight="1">
      <c r="A40" s="101" t="s">
        <v>21</v>
      </c>
      <c r="B40" s="83"/>
      <c r="C40" s="86"/>
      <c r="D40" s="86">
        <v>1399</v>
      </c>
      <c r="E40" s="86"/>
      <c r="F40" s="99">
        <f t="shared" si="1"/>
        <v>1399</v>
      </c>
    </row>
    <row r="41" spans="1:6" ht="24.75" customHeight="1">
      <c r="A41" s="98" t="s">
        <v>22</v>
      </c>
      <c r="B41" s="83"/>
      <c r="C41" s="86"/>
      <c r="D41" s="86">
        <v>11184</v>
      </c>
      <c r="E41" s="86">
        <v>1713</v>
      </c>
      <c r="F41" s="99">
        <f t="shared" si="1"/>
        <v>12897</v>
      </c>
    </row>
    <row r="42" spans="1:6" ht="24.75" customHeight="1" thickBot="1">
      <c r="A42" s="101" t="s">
        <v>25</v>
      </c>
      <c r="B42" s="83">
        <v>98</v>
      </c>
      <c r="C42" s="86"/>
      <c r="D42" s="86"/>
      <c r="E42" s="86"/>
      <c r="F42" s="99">
        <f t="shared" si="1"/>
        <v>98</v>
      </c>
    </row>
    <row r="43" spans="1:6" ht="24.75" customHeight="1" thickBot="1">
      <c r="A43" s="97" t="s">
        <v>1</v>
      </c>
      <c r="B43" s="87">
        <f>SUM(B34:B42)</f>
        <v>6694</v>
      </c>
      <c r="C43" s="87">
        <f>SUM(C34:C42)</f>
        <v>0</v>
      </c>
      <c r="D43" s="87">
        <f>SUM(D34:D42)</f>
        <v>41357</v>
      </c>
      <c r="E43" s="87">
        <f>SUM(E34:E42)</f>
        <v>1886</v>
      </c>
      <c r="F43" s="174">
        <f>SUM(F34:F42)</f>
        <v>49937</v>
      </c>
    </row>
  </sheetData>
  <sheetProtection/>
  <mergeCells count="12">
    <mergeCell ref="A23:D23"/>
    <mergeCell ref="A24:D24"/>
    <mergeCell ref="A2:F2"/>
    <mergeCell ref="A3:A6"/>
    <mergeCell ref="F5:F6"/>
    <mergeCell ref="B3:F4"/>
    <mergeCell ref="F32:F33"/>
    <mergeCell ref="B30:F31"/>
    <mergeCell ref="A29:F29"/>
    <mergeCell ref="A30:A33"/>
    <mergeCell ref="A18:E18"/>
    <mergeCell ref="A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I28"/>
  <sheetViews>
    <sheetView zoomScale="70" zoomScaleNormal="70" zoomScalePageLayoutView="0" workbookViewId="0" topLeftCell="A1">
      <selection activeCell="J6" sqref="J6"/>
    </sheetView>
  </sheetViews>
  <sheetFormatPr defaultColWidth="9.140625" defaultRowHeight="12.75"/>
  <cols>
    <col min="1" max="1" width="35.140625" style="26" customWidth="1"/>
    <col min="2" max="5" width="15.7109375" style="27" customWidth="1"/>
    <col min="6" max="6" width="17.28125" style="27" customWidth="1"/>
    <col min="7" max="8" width="15.7109375" style="27" customWidth="1"/>
    <col min="9" max="9" width="16.28125" style="27" customWidth="1"/>
    <col min="10" max="16384" width="9.140625" style="26" customWidth="1"/>
  </cols>
  <sheetData>
    <row r="1" ht="18.75">
      <c r="I1" s="28" t="s">
        <v>252</v>
      </c>
    </row>
    <row r="2" spans="1:9" ht="43.5" customHeight="1">
      <c r="A2" s="196" t="s">
        <v>229</v>
      </c>
      <c r="B2" s="196"/>
      <c r="C2" s="196"/>
      <c r="D2" s="196"/>
      <c r="E2" s="196"/>
      <c r="F2" s="196"/>
      <c r="G2" s="196"/>
      <c r="H2" s="196"/>
      <c r="I2" s="196"/>
    </row>
    <row r="3" spans="1:9" ht="36.75" customHeight="1">
      <c r="A3" s="197" t="s">
        <v>7</v>
      </c>
      <c r="B3" s="198" t="s">
        <v>44</v>
      </c>
      <c r="C3" s="198"/>
      <c r="D3" s="198"/>
      <c r="E3" s="198"/>
      <c r="F3" s="198"/>
      <c r="G3" s="198"/>
      <c r="H3" s="198"/>
      <c r="I3" s="199" t="s">
        <v>0</v>
      </c>
    </row>
    <row r="4" spans="1:9" ht="36.75" customHeight="1">
      <c r="A4" s="197"/>
      <c r="B4" s="29" t="s">
        <v>51</v>
      </c>
      <c r="C4" s="29" t="s">
        <v>52</v>
      </c>
      <c r="D4" s="29" t="s">
        <v>53</v>
      </c>
      <c r="E4" s="29" t="s">
        <v>54</v>
      </c>
      <c r="F4" s="29" t="s">
        <v>55</v>
      </c>
      <c r="G4" s="29" t="s">
        <v>56</v>
      </c>
      <c r="H4" s="29">
        <v>1518</v>
      </c>
      <c r="I4" s="199"/>
    </row>
    <row r="5" spans="1:9" ht="24.75" customHeight="1">
      <c r="A5" s="108" t="s">
        <v>8</v>
      </c>
      <c r="B5" s="109"/>
      <c r="C5" s="109">
        <v>3</v>
      </c>
      <c r="D5" s="109"/>
      <c r="E5" s="110">
        <v>160</v>
      </c>
      <c r="F5" s="109"/>
      <c r="G5" s="109"/>
      <c r="H5" s="109">
        <v>5</v>
      </c>
      <c r="I5" s="111">
        <f aca="true" t="shared" si="0" ref="I5:I25">SUM(B5:H5)</f>
        <v>168</v>
      </c>
    </row>
    <row r="6" spans="1:9" ht="24.75" customHeight="1">
      <c r="A6" s="108" t="s">
        <v>9</v>
      </c>
      <c r="B6" s="110">
        <v>146</v>
      </c>
      <c r="C6" s="109"/>
      <c r="D6" s="110">
        <v>318</v>
      </c>
      <c r="E6" s="109"/>
      <c r="F6" s="110">
        <v>2834</v>
      </c>
      <c r="G6" s="110">
        <v>1262</v>
      </c>
      <c r="H6" s="109"/>
      <c r="I6" s="111">
        <f t="shared" si="0"/>
        <v>4560</v>
      </c>
    </row>
    <row r="7" spans="1:9" ht="24.75" customHeight="1">
      <c r="A7" s="108" t="s">
        <v>10</v>
      </c>
      <c r="B7" s="112"/>
      <c r="C7" s="109"/>
      <c r="D7" s="110">
        <v>323</v>
      </c>
      <c r="E7" s="110">
        <v>24</v>
      </c>
      <c r="F7" s="110">
        <v>10859</v>
      </c>
      <c r="G7" s="109">
        <v>1422</v>
      </c>
      <c r="H7" s="109"/>
      <c r="I7" s="111">
        <f t="shared" si="0"/>
        <v>12628</v>
      </c>
    </row>
    <row r="8" spans="1:9" ht="24.75" customHeight="1">
      <c r="A8" s="108" t="s">
        <v>11</v>
      </c>
      <c r="B8" s="112"/>
      <c r="C8" s="109"/>
      <c r="D8" s="110">
        <v>1561</v>
      </c>
      <c r="E8" s="109"/>
      <c r="F8" s="110">
        <v>5575</v>
      </c>
      <c r="G8" s="109"/>
      <c r="H8" s="109"/>
      <c r="I8" s="111">
        <f t="shared" si="0"/>
        <v>7136</v>
      </c>
    </row>
    <row r="9" spans="1:9" ht="24.75" customHeight="1">
      <c r="A9" s="108" t="s">
        <v>12</v>
      </c>
      <c r="B9" s="112"/>
      <c r="C9" s="109"/>
      <c r="D9" s="110">
        <v>388</v>
      </c>
      <c r="E9" s="109"/>
      <c r="F9" s="110">
        <v>5349</v>
      </c>
      <c r="G9" s="109"/>
      <c r="H9" s="109"/>
      <c r="I9" s="111">
        <f t="shared" si="0"/>
        <v>5737</v>
      </c>
    </row>
    <row r="10" spans="1:9" ht="24.75" customHeight="1">
      <c r="A10" s="108" t="s">
        <v>13</v>
      </c>
      <c r="B10" s="112">
        <v>4019</v>
      </c>
      <c r="C10" s="109"/>
      <c r="D10" s="110">
        <v>6690</v>
      </c>
      <c r="E10" s="109"/>
      <c r="F10" s="110">
        <v>143</v>
      </c>
      <c r="G10" s="109"/>
      <c r="H10" s="109"/>
      <c r="I10" s="111">
        <f t="shared" si="0"/>
        <v>10852</v>
      </c>
    </row>
    <row r="11" spans="1:9" ht="24.75" customHeight="1">
      <c r="A11" s="108" t="s">
        <v>14</v>
      </c>
      <c r="B11" s="113">
        <v>562</v>
      </c>
      <c r="C11" s="109"/>
      <c r="D11" s="110">
        <v>2161</v>
      </c>
      <c r="E11" s="109"/>
      <c r="F11" s="110">
        <v>10498</v>
      </c>
      <c r="G11" s="109"/>
      <c r="H11" s="109"/>
      <c r="I11" s="111">
        <f t="shared" si="0"/>
        <v>13221</v>
      </c>
    </row>
    <row r="12" spans="1:9" ht="24.75" customHeight="1">
      <c r="A12" s="108" t="s">
        <v>15</v>
      </c>
      <c r="B12" s="110"/>
      <c r="C12" s="109"/>
      <c r="D12" s="109"/>
      <c r="E12" s="109"/>
      <c r="F12" s="110">
        <v>2719</v>
      </c>
      <c r="G12" s="109"/>
      <c r="H12" s="109"/>
      <c r="I12" s="111">
        <f t="shared" si="0"/>
        <v>2719</v>
      </c>
    </row>
    <row r="13" spans="1:9" ht="24.75" customHeight="1">
      <c r="A13" s="108" t="s">
        <v>16</v>
      </c>
      <c r="B13" s="112"/>
      <c r="C13" s="109"/>
      <c r="D13" s="110">
        <v>8921</v>
      </c>
      <c r="E13" s="109"/>
      <c r="F13" s="110">
        <v>4264</v>
      </c>
      <c r="G13" s="109">
        <v>3144</v>
      </c>
      <c r="H13" s="109"/>
      <c r="I13" s="111">
        <f t="shared" si="0"/>
        <v>16329</v>
      </c>
    </row>
    <row r="14" spans="1:9" ht="24.75" customHeight="1">
      <c r="A14" s="108" t="s">
        <v>18</v>
      </c>
      <c r="B14" s="112"/>
      <c r="C14" s="109"/>
      <c r="D14" s="109">
        <v>2161</v>
      </c>
      <c r="E14" s="109"/>
      <c r="F14" s="110">
        <v>611</v>
      </c>
      <c r="G14" s="109"/>
      <c r="H14" s="109"/>
      <c r="I14" s="111">
        <f t="shared" si="0"/>
        <v>2772</v>
      </c>
    </row>
    <row r="15" spans="1:9" ht="24.75" customHeight="1">
      <c r="A15" s="108" t="s">
        <v>94</v>
      </c>
      <c r="B15" s="112"/>
      <c r="C15" s="109"/>
      <c r="D15" s="109"/>
      <c r="E15" s="109"/>
      <c r="F15" s="110"/>
      <c r="G15" s="109">
        <v>101</v>
      </c>
      <c r="H15" s="109"/>
      <c r="I15" s="111">
        <f t="shared" si="0"/>
        <v>101</v>
      </c>
    </row>
    <row r="16" spans="1:9" ht="24.75" customHeight="1">
      <c r="A16" s="108" t="s">
        <v>34</v>
      </c>
      <c r="B16" s="112"/>
      <c r="C16" s="109"/>
      <c r="D16" s="109"/>
      <c r="E16" s="109"/>
      <c r="F16" s="109"/>
      <c r="G16" s="109">
        <v>11493</v>
      </c>
      <c r="H16" s="109"/>
      <c r="I16" s="111">
        <f t="shared" si="0"/>
        <v>11493</v>
      </c>
    </row>
    <row r="17" spans="1:9" ht="24.75" customHeight="1">
      <c r="A17" s="108" t="s">
        <v>20</v>
      </c>
      <c r="B17" s="113">
        <v>121</v>
      </c>
      <c r="C17" s="109"/>
      <c r="D17" s="109"/>
      <c r="E17" s="109"/>
      <c r="F17" s="110">
        <v>10414</v>
      </c>
      <c r="G17" s="109"/>
      <c r="H17" s="109"/>
      <c r="I17" s="111">
        <f t="shared" si="0"/>
        <v>10535</v>
      </c>
    </row>
    <row r="18" spans="1:9" ht="24.75" customHeight="1">
      <c r="A18" s="108" t="s">
        <v>29</v>
      </c>
      <c r="B18" s="112"/>
      <c r="C18" s="109"/>
      <c r="D18" s="109"/>
      <c r="E18" s="109"/>
      <c r="F18" s="109">
        <v>1606</v>
      </c>
      <c r="G18" s="110"/>
      <c r="H18" s="109"/>
      <c r="I18" s="111">
        <f t="shared" si="0"/>
        <v>1606</v>
      </c>
    </row>
    <row r="19" spans="1:9" ht="24.75" customHeight="1">
      <c r="A19" s="108" t="s">
        <v>21</v>
      </c>
      <c r="B19" s="112"/>
      <c r="C19" s="109"/>
      <c r="D19" s="109">
        <v>992</v>
      </c>
      <c r="E19" s="109"/>
      <c r="F19" s="110">
        <v>2129</v>
      </c>
      <c r="G19" s="109"/>
      <c r="H19" s="109"/>
      <c r="I19" s="111">
        <f t="shared" si="0"/>
        <v>3121</v>
      </c>
    </row>
    <row r="20" spans="1:9" ht="25.5" customHeight="1">
      <c r="A20" s="108" t="s">
        <v>22</v>
      </c>
      <c r="B20" s="113">
        <v>422</v>
      </c>
      <c r="C20" s="109">
        <v>1040</v>
      </c>
      <c r="D20" s="110">
        <f>3306+1996</f>
        <v>5302</v>
      </c>
      <c r="E20" s="109"/>
      <c r="F20" s="110">
        <f>2857+7515</f>
        <v>10372</v>
      </c>
      <c r="G20" s="109">
        <v>1822</v>
      </c>
      <c r="H20" s="109"/>
      <c r="I20" s="111">
        <f t="shared" si="0"/>
        <v>18958</v>
      </c>
    </row>
    <row r="21" spans="1:9" ht="25.5" customHeight="1">
      <c r="A21" s="108" t="s">
        <v>36</v>
      </c>
      <c r="B21" s="112"/>
      <c r="C21" s="109"/>
      <c r="D21" s="110">
        <v>10985</v>
      </c>
      <c r="E21" s="109">
        <v>3000</v>
      </c>
      <c r="F21" s="110">
        <v>280</v>
      </c>
      <c r="G21" s="109"/>
      <c r="H21" s="109"/>
      <c r="I21" s="111">
        <f t="shared" si="0"/>
        <v>14265</v>
      </c>
    </row>
    <row r="22" spans="1:9" ht="25.5" customHeight="1">
      <c r="A22" s="108" t="s">
        <v>32</v>
      </c>
      <c r="B22" s="112"/>
      <c r="C22" s="109"/>
      <c r="D22" s="109"/>
      <c r="E22" s="109"/>
      <c r="F22" s="110">
        <v>632</v>
      </c>
      <c r="G22" s="109"/>
      <c r="H22" s="109"/>
      <c r="I22" s="111">
        <f t="shared" si="0"/>
        <v>632</v>
      </c>
    </row>
    <row r="23" spans="1:9" ht="25.5" customHeight="1">
      <c r="A23" s="108" t="s">
        <v>23</v>
      </c>
      <c r="B23" s="112"/>
      <c r="C23" s="109"/>
      <c r="D23" s="109"/>
      <c r="E23" s="110">
        <v>2359</v>
      </c>
      <c r="F23" s="110">
        <v>7121</v>
      </c>
      <c r="G23" s="109"/>
      <c r="H23" s="109"/>
      <c r="I23" s="111">
        <f t="shared" si="0"/>
        <v>9480</v>
      </c>
    </row>
    <row r="24" spans="1:9" ht="24.75" customHeight="1">
      <c r="A24" s="108" t="s">
        <v>24</v>
      </c>
      <c r="B24" s="112">
        <v>30232</v>
      </c>
      <c r="C24" s="109"/>
      <c r="D24" s="109">
        <v>3070</v>
      </c>
      <c r="E24" s="109"/>
      <c r="F24" s="110">
        <v>9645</v>
      </c>
      <c r="G24" s="109"/>
      <c r="H24" s="109"/>
      <c r="I24" s="111">
        <f t="shared" si="0"/>
        <v>42947</v>
      </c>
    </row>
    <row r="25" spans="1:9" ht="24.75" customHeight="1" thickBot="1">
      <c r="A25" s="108" t="s">
        <v>25</v>
      </c>
      <c r="B25" s="109"/>
      <c r="C25" s="109"/>
      <c r="D25" s="110">
        <v>253</v>
      </c>
      <c r="E25" s="109"/>
      <c r="F25" s="110">
        <v>25335</v>
      </c>
      <c r="G25" s="110">
        <f>2466+668</f>
        <v>3134</v>
      </c>
      <c r="H25" s="109"/>
      <c r="I25" s="111">
        <f t="shared" si="0"/>
        <v>28722</v>
      </c>
    </row>
    <row r="26" spans="1:9" ht="30" customHeight="1" thickBot="1">
      <c r="A26" s="114" t="s">
        <v>1</v>
      </c>
      <c r="B26" s="115">
        <f aca="true" t="shared" si="1" ref="B26:H26">SUM(B5:B25)</f>
        <v>35502</v>
      </c>
      <c r="C26" s="115">
        <f t="shared" si="1"/>
        <v>1043</v>
      </c>
      <c r="D26" s="115">
        <f t="shared" si="1"/>
        <v>43125</v>
      </c>
      <c r="E26" s="115">
        <f t="shared" si="1"/>
        <v>5543</v>
      </c>
      <c r="F26" s="115">
        <f t="shared" si="1"/>
        <v>110386</v>
      </c>
      <c r="G26" s="115">
        <f t="shared" si="1"/>
        <v>22378</v>
      </c>
      <c r="H26" s="115">
        <f t="shared" si="1"/>
        <v>5</v>
      </c>
      <c r="I26" s="115">
        <f>SUM(I5:I25)</f>
        <v>217982</v>
      </c>
    </row>
    <row r="27" ht="15">
      <c r="A27" s="30"/>
    </row>
    <row r="28" ht="18">
      <c r="A28" s="31"/>
    </row>
  </sheetData>
  <sheetProtection/>
  <mergeCells count="4">
    <mergeCell ref="A2:I2"/>
    <mergeCell ref="A3:A4"/>
    <mergeCell ref="B3:H3"/>
    <mergeCell ref="I3:I4"/>
  </mergeCells>
  <printOptions/>
  <pageMargins left="0.7" right="0.7" top="0.75" bottom="0.75" header="0.3" footer="0.3"/>
  <pageSetup fitToHeight="1" fitToWidth="1" horizontalDpi="600" verticalDpi="600" orientation="landscape" paperSize="9" scale="72" r:id="rId1"/>
  <ignoredErrors>
    <ignoredError sqref="H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4"/>
  <sheetViews>
    <sheetView zoomScale="70" zoomScaleNormal="70" zoomScalePageLayoutView="0" workbookViewId="0" topLeftCell="A1">
      <selection activeCell="E7" sqref="E7"/>
    </sheetView>
  </sheetViews>
  <sheetFormatPr defaultColWidth="18.140625" defaultRowHeight="12.75"/>
  <cols>
    <col min="1" max="1" width="36.28125" style="180" customWidth="1"/>
    <col min="2" max="2" width="44.8515625" style="180" customWidth="1"/>
    <col min="3" max="3" width="25.28125" style="180" customWidth="1"/>
    <col min="4" max="4" width="22.421875" style="180" customWidth="1"/>
    <col min="5" max="5" width="22.8515625" style="181" customWidth="1"/>
    <col min="6" max="6" width="18.140625" style="180" customWidth="1"/>
    <col min="7" max="7" width="18.140625" style="181" customWidth="1"/>
    <col min="8" max="16384" width="18.140625" style="180" customWidth="1"/>
  </cols>
  <sheetData>
    <row r="1" ht="23.25" customHeight="1" thickBot="1">
      <c r="E1" s="181" t="s">
        <v>251</v>
      </c>
    </row>
    <row r="2" spans="1:5" ht="25.5" customHeight="1">
      <c r="A2" s="203" t="s">
        <v>90</v>
      </c>
      <c r="B2" s="204"/>
      <c r="C2" s="204"/>
      <c r="D2" s="204"/>
      <c r="E2" s="205"/>
    </row>
    <row r="3" spans="1:5" ht="31.5">
      <c r="A3" s="73" t="s">
        <v>50</v>
      </c>
      <c r="B3" s="73" t="s">
        <v>43</v>
      </c>
      <c r="C3" s="73" t="s">
        <v>39</v>
      </c>
      <c r="D3" s="73" t="s">
        <v>44</v>
      </c>
      <c r="E3" s="73" t="s">
        <v>227</v>
      </c>
    </row>
    <row r="4" spans="1:5" ht="25.5" customHeight="1">
      <c r="A4" s="207" t="s">
        <v>28</v>
      </c>
      <c r="B4" s="206" t="s">
        <v>42</v>
      </c>
      <c r="C4" s="70" t="s">
        <v>131</v>
      </c>
      <c r="D4" s="69">
        <v>1621</v>
      </c>
      <c r="E4" s="71">
        <v>434100</v>
      </c>
    </row>
    <row r="5" spans="1:5" ht="25.5" customHeight="1">
      <c r="A5" s="207"/>
      <c r="B5" s="206"/>
      <c r="C5" s="70" t="s">
        <v>132</v>
      </c>
      <c r="D5" s="69">
        <v>1322</v>
      </c>
      <c r="E5" s="71">
        <v>51640</v>
      </c>
    </row>
    <row r="6" spans="1:5" ht="25.5" customHeight="1">
      <c r="A6" s="207"/>
      <c r="B6" s="206"/>
      <c r="C6" s="70" t="s">
        <v>133</v>
      </c>
      <c r="D6" s="69">
        <v>1323</v>
      </c>
      <c r="E6" s="71">
        <v>51960</v>
      </c>
    </row>
    <row r="7" spans="1:5" ht="25.5" customHeight="1">
      <c r="A7" s="200" t="s">
        <v>0</v>
      </c>
      <c r="B7" s="200"/>
      <c r="C7" s="200"/>
      <c r="D7" s="200"/>
      <c r="E7" s="76">
        <f>SUM(E4:E6)</f>
        <v>537700</v>
      </c>
    </row>
    <row r="8" spans="1:5" ht="25.5" customHeight="1">
      <c r="A8" s="75" t="s">
        <v>21</v>
      </c>
      <c r="B8" s="70" t="s">
        <v>98</v>
      </c>
      <c r="C8" s="70" t="s">
        <v>134</v>
      </c>
      <c r="D8" s="69">
        <v>1222</v>
      </c>
      <c r="E8" s="74">
        <v>26440</v>
      </c>
    </row>
    <row r="9" spans="1:5" ht="25.5" customHeight="1">
      <c r="A9" s="200" t="s">
        <v>0</v>
      </c>
      <c r="B9" s="200"/>
      <c r="C9" s="200"/>
      <c r="D9" s="200"/>
      <c r="E9" s="72">
        <f>SUM(E8)</f>
        <v>26440</v>
      </c>
    </row>
    <row r="10" spans="1:5" ht="25.5" customHeight="1">
      <c r="A10" s="73" t="s">
        <v>17</v>
      </c>
      <c r="B10" s="70" t="s">
        <v>136</v>
      </c>
      <c r="C10" s="70" t="s">
        <v>137</v>
      </c>
      <c r="D10" s="69">
        <v>1549</v>
      </c>
      <c r="E10" s="74">
        <v>3000000</v>
      </c>
    </row>
    <row r="11" spans="1:5" ht="25.5" customHeight="1">
      <c r="A11" s="201" t="s">
        <v>0</v>
      </c>
      <c r="B11" s="201"/>
      <c r="C11" s="201"/>
      <c r="D11" s="201"/>
      <c r="E11" s="72">
        <f>SUM(E10)</f>
        <v>3000000</v>
      </c>
    </row>
    <row r="12" spans="1:5" ht="25.5" customHeight="1">
      <c r="A12" s="201" t="s">
        <v>26</v>
      </c>
      <c r="B12" s="202" t="s">
        <v>234</v>
      </c>
      <c r="C12" s="69" t="s">
        <v>235</v>
      </c>
      <c r="D12" s="69" t="s">
        <v>237</v>
      </c>
      <c r="E12" s="74">
        <v>26000</v>
      </c>
    </row>
    <row r="13" spans="1:5" ht="25.5" customHeight="1">
      <c r="A13" s="201"/>
      <c r="B13" s="202"/>
      <c r="C13" s="69" t="s">
        <v>236</v>
      </c>
      <c r="D13" s="69" t="s">
        <v>238</v>
      </c>
      <c r="E13" s="74">
        <v>26000</v>
      </c>
    </row>
    <row r="14" spans="1:5" ht="25.5" customHeight="1">
      <c r="A14" s="200" t="s">
        <v>0</v>
      </c>
      <c r="B14" s="200"/>
      <c r="C14" s="200"/>
      <c r="D14" s="200"/>
      <c r="E14" s="72">
        <f>SUM(E12:E13)</f>
        <v>52000</v>
      </c>
    </row>
    <row r="15" spans="1:5" ht="25.5" customHeight="1">
      <c r="A15" s="73" t="s">
        <v>30</v>
      </c>
      <c r="B15" s="69" t="s">
        <v>239</v>
      </c>
      <c r="C15" s="69" t="s">
        <v>240</v>
      </c>
      <c r="D15" s="69" t="s">
        <v>238</v>
      </c>
      <c r="E15" s="74">
        <v>27540</v>
      </c>
    </row>
    <row r="16" spans="1:5" ht="25.5" customHeight="1">
      <c r="A16" s="200" t="s">
        <v>0</v>
      </c>
      <c r="B16" s="200"/>
      <c r="C16" s="200"/>
      <c r="D16" s="200"/>
      <c r="E16" s="72">
        <f>SUM(E15)</f>
        <v>27540</v>
      </c>
    </row>
    <row r="17" spans="1:5" ht="25.5" customHeight="1">
      <c r="A17" s="201" t="s">
        <v>33</v>
      </c>
      <c r="B17" s="69" t="s">
        <v>241</v>
      </c>
      <c r="C17" s="69" t="s">
        <v>243</v>
      </c>
      <c r="D17" s="69" t="s">
        <v>237</v>
      </c>
      <c r="E17" s="74">
        <v>22800</v>
      </c>
    </row>
    <row r="18" spans="1:5" ht="25.5" customHeight="1">
      <c r="A18" s="201"/>
      <c r="B18" s="69" t="s">
        <v>242</v>
      </c>
      <c r="C18" s="69" t="s">
        <v>244</v>
      </c>
      <c r="D18" s="69" t="s">
        <v>238</v>
      </c>
      <c r="E18" s="74">
        <v>80203</v>
      </c>
    </row>
    <row r="19" spans="1:5" ht="25.5" customHeight="1">
      <c r="A19" s="200" t="s">
        <v>0</v>
      </c>
      <c r="B19" s="200"/>
      <c r="C19" s="200"/>
      <c r="D19" s="200"/>
      <c r="E19" s="72">
        <f>SUM(E17:E18)</f>
        <v>103003</v>
      </c>
    </row>
    <row r="20" spans="1:5" ht="25.5" customHeight="1">
      <c r="A20" s="201" t="s">
        <v>25</v>
      </c>
      <c r="B20" s="69" t="s">
        <v>245</v>
      </c>
      <c r="C20" s="69" t="s">
        <v>248</v>
      </c>
      <c r="D20" s="69" t="s">
        <v>238</v>
      </c>
      <c r="E20" s="74">
        <v>762380</v>
      </c>
    </row>
    <row r="21" spans="1:5" ht="25.5" customHeight="1">
      <c r="A21" s="201"/>
      <c r="B21" s="69" t="s">
        <v>246</v>
      </c>
      <c r="C21" s="69" t="s">
        <v>249</v>
      </c>
      <c r="D21" s="69" t="s">
        <v>238</v>
      </c>
      <c r="E21" s="74">
        <v>2367960</v>
      </c>
    </row>
    <row r="22" spans="1:5" ht="25.5" customHeight="1">
      <c r="A22" s="201"/>
      <c r="B22" s="69" t="s">
        <v>247</v>
      </c>
      <c r="C22" s="69" t="s">
        <v>250</v>
      </c>
      <c r="D22" s="69" t="s">
        <v>238</v>
      </c>
      <c r="E22" s="74">
        <v>1433180</v>
      </c>
    </row>
    <row r="23" spans="1:5" ht="25.5" customHeight="1">
      <c r="A23" s="200" t="s">
        <v>0</v>
      </c>
      <c r="B23" s="200"/>
      <c r="C23" s="200"/>
      <c r="D23" s="200"/>
      <c r="E23" s="72">
        <f>SUM(E20:E22)</f>
        <v>4563520</v>
      </c>
    </row>
    <row r="24" spans="1:5" ht="25.5" customHeight="1">
      <c r="A24" s="201" t="s">
        <v>1</v>
      </c>
      <c r="B24" s="201"/>
      <c r="C24" s="201"/>
      <c r="D24" s="201"/>
      <c r="E24" s="72">
        <f>SUM(E23,E19,E16,E14,E11,E9,E7)</f>
        <v>8310203</v>
      </c>
    </row>
  </sheetData>
  <sheetProtection/>
  <mergeCells count="15">
    <mergeCell ref="A2:E2"/>
    <mergeCell ref="B4:B6"/>
    <mergeCell ref="A7:D7"/>
    <mergeCell ref="A4:A6"/>
    <mergeCell ref="A11:D11"/>
    <mergeCell ref="A9:D9"/>
    <mergeCell ref="A23:D23"/>
    <mergeCell ref="A24:D24"/>
    <mergeCell ref="A14:D14"/>
    <mergeCell ref="A16:D16"/>
    <mergeCell ref="A19:D19"/>
    <mergeCell ref="A12:A13"/>
    <mergeCell ref="A17:A18"/>
    <mergeCell ref="A20:A22"/>
    <mergeCell ref="B12:B13"/>
  </mergeCells>
  <printOptions/>
  <pageMargins left="0.7" right="0.7" top="0.75" bottom="0.75" header="0.3" footer="0.3"/>
  <pageSetup fitToHeight="1" fitToWidth="1" horizontalDpi="600" verticalDpi="600" orientation="landscape" paperSize="9" scale="80" r:id="rId1"/>
  <ignoredErrors>
    <ignoredError sqref="A12:D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6"/>
  <sheetViews>
    <sheetView zoomScale="55" zoomScaleNormal="55" zoomScaleSheetLayoutView="5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57421875" defaultRowHeight="12.75"/>
  <cols>
    <col min="1" max="1" width="42.28125" style="54" customWidth="1"/>
    <col min="2" max="2" width="12.57421875" style="49" customWidth="1"/>
    <col min="3" max="3" width="14.421875" style="49" customWidth="1"/>
    <col min="4" max="4" width="15.8515625" style="49" customWidth="1"/>
    <col min="5" max="5" width="16.421875" style="49" customWidth="1"/>
    <col min="6" max="6" width="15.7109375" style="49" customWidth="1"/>
    <col min="7" max="7" width="14.7109375" style="55" customWidth="1"/>
    <col min="8" max="8" width="15.8515625" style="55" customWidth="1"/>
    <col min="9" max="9" width="17.421875" style="55" customWidth="1"/>
    <col min="10" max="10" width="16.7109375" style="55" customWidth="1"/>
    <col min="11" max="14" width="12.57421875" style="55" hidden="1" customWidth="1"/>
    <col min="15" max="15" width="13.8515625" style="55" customWidth="1"/>
    <col min="16" max="16" width="14.00390625" style="55" customWidth="1"/>
    <col min="17" max="17" width="18.140625" style="55" customWidth="1"/>
    <col min="18" max="18" width="13.7109375" style="55" customWidth="1"/>
    <col min="19" max="19" width="15.28125" style="55" hidden="1" customWidth="1"/>
    <col min="20" max="20" width="16.421875" style="55" customWidth="1"/>
    <col min="21" max="21" width="24.00390625" style="56" customWidth="1"/>
    <col min="22" max="16384" width="11.57421875" style="57" customWidth="1"/>
  </cols>
  <sheetData>
    <row r="1" spans="1:22" s="47" customFormat="1" ht="20.25" customHeight="1">
      <c r="A1" s="43"/>
      <c r="B1" s="44"/>
      <c r="C1" s="44"/>
      <c r="D1" s="44"/>
      <c r="E1" s="44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85" t="s">
        <v>254</v>
      </c>
      <c r="V1" s="46"/>
    </row>
    <row r="2" spans="1:22" s="49" customFormat="1" ht="48" customHeight="1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48"/>
    </row>
    <row r="3" spans="1:21" s="49" customFormat="1" ht="54" customHeight="1">
      <c r="A3" s="210" t="s">
        <v>7</v>
      </c>
      <c r="B3" s="215" t="s">
        <v>2</v>
      </c>
      <c r="C3" s="215"/>
      <c r="D3" s="215" t="s">
        <v>35</v>
      </c>
      <c r="E3" s="215"/>
      <c r="F3" s="117">
        <v>1221</v>
      </c>
      <c r="G3" s="209" t="s">
        <v>3</v>
      </c>
      <c r="H3" s="209"/>
      <c r="I3" s="209" t="s">
        <v>4</v>
      </c>
      <c r="J3" s="209"/>
      <c r="K3" s="208">
        <v>1322</v>
      </c>
      <c r="L3" s="208"/>
      <c r="M3" s="208">
        <v>1323</v>
      </c>
      <c r="N3" s="208"/>
      <c r="O3" s="209" t="s">
        <v>5</v>
      </c>
      <c r="P3" s="209"/>
      <c r="Q3" s="209" t="s">
        <v>6</v>
      </c>
      <c r="R3" s="209"/>
      <c r="S3" s="89">
        <v>1541</v>
      </c>
      <c r="T3" s="89">
        <v>1549</v>
      </c>
      <c r="U3" s="212" t="s">
        <v>0</v>
      </c>
    </row>
    <row r="4" spans="1:21" s="49" customFormat="1" ht="37.5" customHeight="1">
      <c r="A4" s="211"/>
      <c r="B4" s="116" t="s">
        <v>37</v>
      </c>
      <c r="C4" s="116" t="s">
        <v>38</v>
      </c>
      <c r="D4" s="116" t="s">
        <v>37</v>
      </c>
      <c r="E4" s="116" t="s">
        <v>38</v>
      </c>
      <c r="F4" s="94" t="s">
        <v>38</v>
      </c>
      <c r="G4" s="94" t="s">
        <v>37</v>
      </c>
      <c r="H4" s="94" t="s">
        <v>38</v>
      </c>
      <c r="I4" s="94" t="s">
        <v>37</v>
      </c>
      <c r="J4" s="94" t="s">
        <v>38</v>
      </c>
      <c r="K4" s="94" t="s">
        <v>37</v>
      </c>
      <c r="L4" s="94" t="s">
        <v>38</v>
      </c>
      <c r="M4" s="94" t="s">
        <v>37</v>
      </c>
      <c r="N4" s="94" t="s">
        <v>38</v>
      </c>
      <c r="O4" s="94" t="s">
        <v>37</v>
      </c>
      <c r="P4" s="94" t="s">
        <v>38</v>
      </c>
      <c r="Q4" s="94" t="s">
        <v>37</v>
      </c>
      <c r="R4" s="94" t="s">
        <v>38</v>
      </c>
      <c r="S4" s="94" t="s">
        <v>38</v>
      </c>
      <c r="T4" s="94" t="s">
        <v>38</v>
      </c>
      <c r="U4" s="213"/>
    </row>
    <row r="5" spans="1:21" s="49" customFormat="1" ht="31.5" customHeight="1">
      <c r="A5" s="118" t="s">
        <v>63</v>
      </c>
      <c r="B5" s="119"/>
      <c r="C5" s="120">
        <v>3653</v>
      </c>
      <c r="D5" s="119"/>
      <c r="E5" s="120">
        <v>10893</v>
      </c>
      <c r="F5" s="121">
        <v>74</v>
      </c>
      <c r="G5" s="121"/>
      <c r="H5" s="121">
        <v>753</v>
      </c>
      <c r="I5" s="121"/>
      <c r="J5" s="121">
        <v>3014</v>
      </c>
      <c r="K5" s="121"/>
      <c r="L5" s="121"/>
      <c r="M5" s="122"/>
      <c r="N5" s="122"/>
      <c r="O5" s="121"/>
      <c r="P5" s="123">
        <v>114</v>
      </c>
      <c r="Q5" s="121"/>
      <c r="R5" s="120"/>
      <c r="S5" s="121"/>
      <c r="T5" s="121">
        <v>17693</v>
      </c>
      <c r="U5" s="107">
        <f aca="true" t="shared" si="0" ref="U5:U35">SUM(B5:T5)</f>
        <v>36194</v>
      </c>
    </row>
    <row r="6" spans="1:21" s="50" customFormat="1" ht="30.75" customHeight="1">
      <c r="A6" s="124" t="s">
        <v>64</v>
      </c>
      <c r="B6" s="119"/>
      <c r="C6" s="119"/>
      <c r="D6" s="121">
        <v>19083</v>
      </c>
      <c r="E6" s="121">
        <v>13002</v>
      </c>
      <c r="F6" s="119"/>
      <c r="G6" s="121"/>
      <c r="H6" s="121"/>
      <c r="I6" s="121">
        <v>9</v>
      </c>
      <c r="J6" s="121"/>
      <c r="K6" s="121"/>
      <c r="L6" s="121"/>
      <c r="M6" s="119"/>
      <c r="N6" s="119"/>
      <c r="O6" s="121">
        <v>8000</v>
      </c>
      <c r="P6" s="121">
        <v>7000</v>
      </c>
      <c r="Q6" s="121">
        <v>6575</v>
      </c>
      <c r="R6" s="121"/>
      <c r="S6" s="121"/>
      <c r="T6" s="121"/>
      <c r="U6" s="107">
        <f t="shared" si="0"/>
        <v>53669</v>
      </c>
    </row>
    <row r="7" spans="1:21" s="51" customFormat="1" ht="31.5" customHeight="1">
      <c r="A7" s="124" t="s">
        <v>65</v>
      </c>
      <c r="B7" s="119"/>
      <c r="C7" s="119"/>
      <c r="D7" s="119">
        <v>592</v>
      </c>
      <c r="E7" s="119"/>
      <c r="F7" s="119"/>
      <c r="G7" s="121"/>
      <c r="H7" s="121"/>
      <c r="I7" s="121">
        <v>6141</v>
      </c>
      <c r="J7" s="121"/>
      <c r="K7" s="121"/>
      <c r="L7" s="121"/>
      <c r="M7" s="119"/>
      <c r="N7" s="119"/>
      <c r="O7" s="119">
        <v>7797</v>
      </c>
      <c r="P7" s="121"/>
      <c r="Q7" s="121">
        <v>10483</v>
      </c>
      <c r="R7" s="121">
        <v>770</v>
      </c>
      <c r="S7" s="121"/>
      <c r="T7" s="121"/>
      <c r="U7" s="107">
        <f t="shared" si="0"/>
        <v>25783</v>
      </c>
    </row>
    <row r="8" spans="1:21" s="51" customFormat="1" ht="31.5" customHeight="1">
      <c r="A8" s="124" t="s">
        <v>66</v>
      </c>
      <c r="B8" s="119"/>
      <c r="C8" s="119"/>
      <c r="D8" s="121">
        <v>3439</v>
      </c>
      <c r="E8" s="119"/>
      <c r="F8" s="119"/>
      <c r="G8" s="121">
        <v>1516</v>
      </c>
      <c r="H8" s="121"/>
      <c r="I8" s="121">
        <v>8277.12</v>
      </c>
      <c r="J8" s="121">
        <v>835</v>
      </c>
      <c r="K8" s="121"/>
      <c r="L8" s="121"/>
      <c r="M8" s="119"/>
      <c r="N8" s="119"/>
      <c r="O8" s="121">
        <v>2000</v>
      </c>
      <c r="P8" s="121"/>
      <c r="Q8" s="121">
        <v>4739</v>
      </c>
      <c r="R8" s="121"/>
      <c r="S8" s="121"/>
      <c r="T8" s="121"/>
      <c r="U8" s="107">
        <f t="shared" si="0"/>
        <v>20806.120000000003</v>
      </c>
    </row>
    <row r="9" spans="1:21" s="51" customFormat="1" ht="31.5" customHeight="1">
      <c r="A9" s="124" t="s">
        <v>67</v>
      </c>
      <c r="B9" s="119"/>
      <c r="C9" s="119"/>
      <c r="D9" s="121">
        <v>1365</v>
      </c>
      <c r="E9" s="119"/>
      <c r="F9" s="119"/>
      <c r="G9" s="121"/>
      <c r="H9" s="121"/>
      <c r="I9" s="121">
        <v>5000</v>
      </c>
      <c r="J9" s="121"/>
      <c r="K9" s="121"/>
      <c r="L9" s="121"/>
      <c r="M9" s="121"/>
      <c r="N9" s="121"/>
      <c r="O9" s="121">
        <v>3459</v>
      </c>
      <c r="P9" s="121"/>
      <c r="Q9" s="121">
        <v>20000</v>
      </c>
      <c r="R9" s="121"/>
      <c r="S9" s="121"/>
      <c r="T9" s="121"/>
      <c r="U9" s="107">
        <f t="shared" si="0"/>
        <v>29824</v>
      </c>
    </row>
    <row r="10" spans="1:21" s="51" customFormat="1" ht="31.5" customHeight="1">
      <c r="A10" s="124" t="s">
        <v>68</v>
      </c>
      <c r="B10" s="119"/>
      <c r="C10" s="119"/>
      <c r="D10" s="119"/>
      <c r="E10" s="119">
        <v>665</v>
      </c>
      <c r="F10" s="119"/>
      <c r="G10" s="121"/>
      <c r="H10" s="121"/>
      <c r="I10" s="121">
        <v>4676</v>
      </c>
      <c r="J10" s="121">
        <v>10026</v>
      </c>
      <c r="K10" s="121"/>
      <c r="L10" s="121"/>
      <c r="M10" s="121"/>
      <c r="N10" s="121"/>
      <c r="O10" s="121"/>
      <c r="P10" s="121">
        <v>1675</v>
      </c>
      <c r="Q10" s="121"/>
      <c r="R10" s="121">
        <v>5000</v>
      </c>
      <c r="S10" s="121"/>
      <c r="T10" s="121">
        <v>55615</v>
      </c>
      <c r="U10" s="107">
        <f t="shared" si="0"/>
        <v>77657</v>
      </c>
    </row>
    <row r="11" spans="1:21" s="51" customFormat="1" ht="31.5" customHeight="1">
      <c r="A11" s="124" t="s">
        <v>69</v>
      </c>
      <c r="B11" s="121">
        <v>6031</v>
      </c>
      <c r="C11" s="119"/>
      <c r="D11" s="121">
        <v>8200</v>
      </c>
      <c r="E11" s="119"/>
      <c r="F11" s="119"/>
      <c r="G11" s="121"/>
      <c r="H11" s="121"/>
      <c r="I11" s="121">
        <v>2262</v>
      </c>
      <c r="J11" s="121"/>
      <c r="K11" s="121"/>
      <c r="L11" s="121"/>
      <c r="M11" s="121"/>
      <c r="N11" s="121"/>
      <c r="O11" s="121">
        <v>3584</v>
      </c>
      <c r="P11" s="121"/>
      <c r="Q11" s="121"/>
      <c r="R11" s="121"/>
      <c r="S11" s="121"/>
      <c r="T11" s="121"/>
      <c r="U11" s="107">
        <f t="shared" si="0"/>
        <v>20077</v>
      </c>
    </row>
    <row r="12" spans="1:21" s="51" customFormat="1" ht="31.5" customHeight="1">
      <c r="A12" s="124" t="s">
        <v>70</v>
      </c>
      <c r="B12" s="119"/>
      <c r="C12" s="119"/>
      <c r="D12" s="119"/>
      <c r="E12" s="119"/>
      <c r="F12" s="119"/>
      <c r="G12" s="119">
        <v>3902</v>
      </c>
      <c r="H12" s="119"/>
      <c r="I12" s="119">
        <v>5600</v>
      </c>
      <c r="J12" s="119">
        <v>715</v>
      </c>
      <c r="K12" s="119"/>
      <c r="L12" s="119"/>
      <c r="M12" s="119"/>
      <c r="N12" s="119"/>
      <c r="O12" s="119">
        <v>428</v>
      </c>
      <c r="P12" s="119"/>
      <c r="Q12" s="119">
        <v>16099</v>
      </c>
      <c r="R12" s="119">
        <v>1911</v>
      </c>
      <c r="S12" s="119"/>
      <c r="T12" s="119"/>
      <c r="U12" s="107">
        <f t="shared" si="0"/>
        <v>28655</v>
      </c>
    </row>
    <row r="13" spans="1:21" s="51" customFormat="1" ht="31.5" customHeight="1">
      <c r="A13" s="124" t="s">
        <v>15</v>
      </c>
      <c r="B13" s="119"/>
      <c r="C13" s="119"/>
      <c r="D13" s="119"/>
      <c r="E13" s="119"/>
      <c r="F13" s="119"/>
      <c r="G13" s="119"/>
      <c r="H13" s="119"/>
      <c r="I13" s="119"/>
      <c r="J13" s="119">
        <v>1521</v>
      </c>
      <c r="K13" s="119"/>
      <c r="L13" s="119"/>
      <c r="M13" s="119"/>
      <c r="N13" s="119"/>
      <c r="O13" s="119"/>
      <c r="P13" s="119"/>
      <c r="Q13" s="119">
        <v>870</v>
      </c>
      <c r="R13" s="119"/>
      <c r="S13" s="119"/>
      <c r="T13" s="119"/>
      <c r="U13" s="107">
        <f t="shared" si="0"/>
        <v>2391</v>
      </c>
    </row>
    <row r="14" spans="1:21" s="51" customFormat="1" ht="31.5" customHeight="1">
      <c r="A14" s="124" t="s">
        <v>71</v>
      </c>
      <c r="B14" s="119"/>
      <c r="C14" s="121">
        <v>6788</v>
      </c>
      <c r="D14" s="121">
        <v>46292</v>
      </c>
      <c r="E14" s="121">
        <v>10000</v>
      </c>
      <c r="F14" s="119"/>
      <c r="G14" s="121"/>
      <c r="H14" s="121"/>
      <c r="I14" s="121">
        <v>5887</v>
      </c>
      <c r="J14" s="121"/>
      <c r="K14" s="121"/>
      <c r="L14" s="121"/>
      <c r="M14" s="121"/>
      <c r="N14" s="121"/>
      <c r="O14" s="121">
        <v>5039</v>
      </c>
      <c r="P14" s="121"/>
      <c r="Q14" s="121">
        <v>328</v>
      </c>
      <c r="R14" s="121"/>
      <c r="S14" s="121"/>
      <c r="T14" s="121"/>
      <c r="U14" s="107">
        <f t="shared" si="0"/>
        <v>74334</v>
      </c>
    </row>
    <row r="15" spans="1:21" s="51" customFormat="1" ht="31.5" customHeight="1">
      <c r="A15" s="124" t="s">
        <v>72</v>
      </c>
      <c r="B15" s="119"/>
      <c r="C15" s="119"/>
      <c r="D15" s="119"/>
      <c r="E15" s="119"/>
      <c r="F15" s="119"/>
      <c r="G15" s="121">
        <v>24000</v>
      </c>
      <c r="H15" s="121"/>
      <c r="I15" s="121">
        <v>80000</v>
      </c>
      <c r="J15" s="121"/>
      <c r="K15" s="121"/>
      <c r="L15" s="121"/>
      <c r="M15" s="121"/>
      <c r="N15" s="121"/>
      <c r="O15" s="121"/>
      <c r="P15" s="121"/>
      <c r="Q15" s="121">
        <v>15000</v>
      </c>
      <c r="R15" s="121">
        <v>1005</v>
      </c>
      <c r="S15" s="121"/>
      <c r="T15" s="121"/>
      <c r="U15" s="107">
        <f t="shared" si="0"/>
        <v>120005</v>
      </c>
    </row>
    <row r="16" spans="1:21" s="51" customFormat="1" ht="31.5" customHeight="1">
      <c r="A16" s="124" t="s">
        <v>73</v>
      </c>
      <c r="B16" s="119"/>
      <c r="C16" s="119"/>
      <c r="D16" s="121">
        <v>3670</v>
      </c>
      <c r="E16" s="121">
        <v>773</v>
      </c>
      <c r="F16" s="119"/>
      <c r="G16" s="121">
        <v>716</v>
      </c>
      <c r="H16" s="121"/>
      <c r="I16" s="121">
        <v>3523.16</v>
      </c>
      <c r="J16" s="121">
        <v>2612.64</v>
      </c>
      <c r="K16" s="121"/>
      <c r="L16" s="121"/>
      <c r="M16" s="121"/>
      <c r="N16" s="121"/>
      <c r="O16" s="121">
        <v>885</v>
      </c>
      <c r="P16" s="121">
        <v>693</v>
      </c>
      <c r="Q16" s="121">
        <v>10000</v>
      </c>
      <c r="R16" s="121"/>
      <c r="S16" s="121"/>
      <c r="T16" s="121"/>
      <c r="U16" s="107">
        <f t="shared" si="0"/>
        <v>22872.8</v>
      </c>
    </row>
    <row r="17" spans="1:21" s="51" customFormat="1" ht="31.5" customHeight="1">
      <c r="A17" s="124" t="s">
        <v>74</v>
      </c>
      <c r="B17" s="119">
        <v>10</v>
      </c>
      <c r="C17" s="119"/>
      <c r="D17" s="121">
        <v>495</v>
      </c>
      <c r="E17" s="119"/>
      <c r="F17" s="119"/>
      <c r="G17" s="119">
        <v>3802</v>
      </c>
      <c r="H17" s="121"/>
      <c r="I17" s="121">
        <v>6958</v>
      </c>
      <c r="J17" s="121">
        <v>4000</v>
      </c>
      <c r="K17" s="121"/>
      <c r="L17" s="121"/>
      <c r="M17" s="121"/>
      <c r="N17" s="121"/>
      <c r="O17" s="121">
        <v>6436</v>
      </c>
      <c r="P17" s="121"/>
      <c r="Q17" s="121">
        <v>8344</v>
      </c>
      <c r="R17" s="121"/>
      <c r="S17" s="121"/>
      <c r="T17" s="121">
        <v>1646</v>
      </c>
      <c r="U17" s="107">
        <f t="shared" si="0"/>
        <v>31691</v>
      </c>
    </row>
    <row r="18" spans="1:21" s="51" customFormat="1" ht="31.5" customHeight="1">
      <c r="A18" s="124" t="s">
        <v>75</v>
      </c>
      <c r="B18" s="119"/>
      <c r="C18" s="119"/>
      <c r="D18" s="119"/>
      <c r="E18" s="119"/>
      <c r="F18" s="119"/>
      <c r="G18" s="121"/>
      <c r="H18" s="121">
        <v>9860</v>
      </c>
      <c r="I18" s="121"/>
      <c r="J18" s="121">
        <v>4712</v>
      </c>
      <c r="K18" s="121"/>
      <c r="L18" s="121"/>
      <c r="M18" s="121"/>
      <c r="N18" s="121"/>
      <c r="O18" s="121"/>
      <c r="P18" s="121">
        <v>1017</v>
      </c>
      <c r="Q18" s="121"/>
      <c r="R18" s="121"/>
      <c r="S18" s="121"/>
      <c r="T18" s="121"/>
      <c r="U18" s="107">
        <f t="shared" si="0"/>
        <v>15589</v>
      </c>
    </row>
    <row r="19" spans="1:21" s="51" customFormat="1" ht="31.5" customHeight="1">
      <c r="A19" s="124" t="s">
        <v>76</v>
      </c>
      <c r="B19" s="119"/>
      <c r="C19" s="119">
        <v>5082</v>
      </c>
      <c r="D19" s="119"/>
      <c r="E19" s="119"/>
      <c r="F19" s="119"/>
      <c r="G19" s="121">
        <v>5339</v>
      </c>
      <c r="H19" s="121">
        <v>10500</v>
      </c>
      <c r="I19" s="121">
        <v>10044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>
        <f>269288+25297</f>
        <v>294585</v>
      </c>
      <c r="U19" s="107">
        <f t="shared" si="0"/>
        <v>325550</v>
      </c>
    </row>
    <row r="20" spans="1:21" s="51" customFormat="1" ht="31.5" customHeight="1">
      <c r="A20" s="124" t="s">
        <v>94</v>
      </c>
      <c r="B20" s="119"/>
      <c r="C20" s="119"/>
      <c r="D20" s="119"/>
      <c r="E20" s="119">
        <v>5838</v>
      </c>
      <c r="F20" s="119"/>
      <c r="G20" s="121"/>
      <c r="H20" s="121"/>
      <c r="I20" s="121"/>
      <c r="J20" s="121">
        <v>20000</v>
      </c>
      <c r="K20" s="121"/>
      <c r="L20" s="121"/>
      <c r="M20" s="121"/>
      <c r="N20" s="121"/>
      <c r="O20" s="121"/>
      <c r="P20" s="121">
        <v>5000</v>
      </c>
      <c r="Q20" s="121"/>
      <c r="R20" s="121">
        <v>12000</v>
      </c>
      <c r="S20" s="121"/>
      <c r="T20" s="121">
        <v>39526</v>
      </c>
      <c r="U20" s="107">
        <f t="shared" si="0"/>
        <v>82364</v>
      </c>
    </row>
    <row r="21" spans="1:21" s="51" customFormat="1" ht="31.5" customHeight="1">
      <c r="A21" s="124" t="s">
        <v>77</v>
      </c>
      <c r="B21" s="119"/>
      <c r="C21" s="119"/>
      <c r="D21" s="119"/>
      <c r="E21" s="119"/>
      <c r="F21" s="119"/>
      <c r="G21" s="121"/>
      <c r="H21" s="121">
        <v>10853</v>
      </c>
      <c r="I21" s="121"/>
      <c r="J21" s="121"/>
      <c r="K21" s="121"/>
      <c r="L21" s="121"/>
      <c r="M21" s="121"/>
      <c r="N21" s="121"/>
      <c r="O21" s="121"/>
      <c r="P21" s="123">
        <v>177</v>
      </c>
      <c r="Q21" s="121"/>
      <c r="R21" s="121"/>
      <c r="S21" s="121"/>
      <c r="T21" s="121"/>
      <c r="U21" s="107">
        <f t="shared" si="0"/>
        <v>11030</v>
      </c>
    </row>
    <row r="22" spans="1:21" s="51" customFormat="1" ht="31.5" customHeight="1">
      <c r="A22" s="124" t="s">
        <v>78</v>
      </c>
      <c r="B22" s="119"/>
      <c r="C22" s="119"/>
      <c r="D22" s="121">
        <v>7065</v>
      </c>
      <c r="E22" s="119"/>
      <c r="F22" s="119"/>
      <c r="G22" s="121">
        <v>1371</v>
      </c>
      <c r="H22" s="121"/>
      <c r="I22" s="121">
        <v>11897.9</v>
      </c>
      <c r="J22" s="121"/>
      <c r="K22" s="121"/>
      <c r="L22" s="121"/>
      <c r="M22" s="121"/>
      <c r="N22" s="121"/>
      <c r="O22" s="121">
        <v>13174</v>
      </c>
      <c r="P22" s="121"/>
      <c r="Q22" s="121">
        <v>12638</v>
      </c>
      <c r="R22" s="121"/>
      <c r="S22" s="121"/>
      <c r="T22" s="121"/>
      <c r="U22" s="107">
        <f t="shared" si="0"/>
        <v>46145.9</v>
      </c>
    </row>
    <row r="23" spans="1:21" s="51" customFormat="1" ht="31.5" customHeight="1">
      <c r="A23" s="124" t="s">
        <v>79</v>
      </c>
      <c r="B23" s="119"/>
      <c r="C23" s="119"/>
      <c r="D23" s="121">
        <v>4058</v>
      </c>
      <c r="E23" s="119"/>
      <c r="F23" s="119"/>
      <c r="G23" s="121"/>
      <c r="H23" s="121"/>
      <c r="I23" s="121">
        <v>21266</v>
      </c>
      <c r="J23" s="121"/>
      <c r="K23" s="121"/>
      <c r="L23" s="121"/>
      <c r="M23" s="121"/>
      <c r="N23" s="121"/>
      <c r="O23" s="121">
        <v>11604</v>
      </c>
      <c r="P23" s="121"/>
      <c r="Q23" s="121">
        <v>10000</v>
      </c>
      <c r="R23" s="121"/>
      <c r="S23" s="121"/>
      <c r="T23" s="121"/>
      <c r="U23" s="107">
        <f t="shared" si="0"/>
        <v>46928</v>
      </c>
    </row>
    <row r="24" spans="1:21" s="51" customFormat="1" ht="31.5" customHeight="1">
      <c r="A24" s="124" t="s">
        <v>80</v>
      </c>
      <c r="B24" s="119"/>
      <c r="C24" s="119"/>
      <c r="D24" s="119"/>
      <c r="E24" s="119"/>
      <c r="F24" s="119"/>
      <c r="G24" s="121"/>
      <c r="H24" s="121"/>
      <c r="I24" s="121">
        <v>59000</v>
      </c>
      <c r="J24" s="121"/>
      <c r="K24" s="121"/>
      <c r="L24" s="121"/>
      <c r="M24" s="121"/>
      <c r="N24" s="121"/>
      <c r="O24" s="121"/>
      <c r="P24" s="121"/>
      <c r="Q24" s="121">
        <v>14617</v>
      </c>
      <c r="R24" s="121"/>
      <c r="S24" s="121"/>
      <c r="T24" s="121"/>
      <c r="U24" s="107">
        <f t="shared" si="0"/>
        <v>73617</v>
      </c>
    </row>
    <row r="25" spans="1:21" s="51" customFormat="1" ht="31.5" customHeight="1">
      <c r="A25" s="124" t="s">
        <v>81</v>
      </c>
      <c r="B25" s="119"/>
      <c r="C25" s="119"/>
      <c r="D25" s="121">
        <v>1579</v>
      </c>
      <c r="E25" s="119"/>
      <c r="F25" s="119"/>
      <c r="G25" s="121">
        <v>84</v>
      </c>
      <c r="H25" s="121"/>
      <c r="I25" s="121">
        <v>13452</v>
      </c>
      <c r="J25" s="121"/>
      <c r="K25" s="121"/>
      <c r="L25" s="121"/>
      <c r="M25" s="121"/>
      <c r="N25" s="121"/>
      <c r="O25" s="121">
        <v>12125</v>
      </c>
      <c r="P25" s="121"/>
      <c r="Q25" s="121">
        <v>10000</v>
      </c>
      <c r="R25" s="121">
        <v>2504</v>
      </c>
      <c r="S25" s="121"/>
      <c r="T25" s="121">
        <v>2236</v>
      </c>
      <c r="U25" s="107">
        <f t="shared" si="0"/>
        <v>41980</v>
      </c>
    </row>
    <row r="26" spans="1:21" s="51" customFormat="1" ht="31.5" customHeight="1">
      <c r="A26" s="124" t="s">
        <v>82</v>
      </c>
      <c r="B26" s="119">
        <v>215</v>
      </c>
      <c r="C26" s="119"/>
      <c r="D26" s="121">
        <v>8659</v>
      </c>
      <c r="E26" s="121">
        <v>4483</v>
      </c>
      <c r="F26" s="119"/>
      <c r="G26" s="121">
        <v>2587</v>
      </c>
      <c r="H26" s="121">
        <v>920</v>
      </c>
      <c r="I26" s="121">
        <v>13101.5</v>
      </c>
      <c r="J26" s="121">
        <v>4948</v>
      </c>
      <c r="K26" s="121"/>
      <c r="L26" s="121"/>
      <c r="M26" s="121"/>
      <c r="N26" s="121"/>
      <c r="O26" s="121">
        <v>6370.58</v>
      </c>
      <c r="P26" s="121">
        <v>18529.08</v>
      </c>
      <c r="Q26" s="121">
        <v>25000</v>
      </c>
      <c r="R26" s="121">
        <v>3000</v>
      </c>
      <c r="S26" s="121"/>
      <c r="T26" s="121"/>
      <c r="U26" s="107">
        <f t="shared" si="0"/>
        <v>87813.16</v>
      </c>
    </row>
    <row r="27" spans="1:21" s="51" customFormat="1" ht="31.5" customHeight="1">
      <c r="A27" s="124" t="s">
        <v>83</v>
      </c>
      <c r="B27" s="119"/>
      <c r="C27" s="119"/>
      <c r="D27" s="121">
        <v>9074</v>
      </c>
      <c r="E27" s="119">
        <v>5000</v>
      </c>
      <c r="F27" s="119"/>
      <c r="G27" s="121"/>
      <c r="H27" s="121"/>
      <c r="I27" s="121">
        <v>93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07">
        <f t="shared" si="0"/>
        <v>14167</v>
      </c>
    </row>
    <row r="28" spans="1:21" s="51" customFormat="1" ht="31.5" customHeight="1">
      <c r="A28" s="124" t="s">
        <v>135</v>
      </c>
      <c r="B28" s="119"/>
      <c r="C28" s="119"/>
      <c r="D28" s="121"/>
      <c r="E28" s="119">
        <v>5247</v>
      </c>
      <c r="F28" s="119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>
        <v>67983</v>
      </c>
      <c r="U28" s="107">
        <f t="shared" si="0"/>
        <v>73230</v>
      </c>
    </row>
    <row r="29" spans="1:21" s="51" customFormat="1" ht="31.5" customHeight="1">
      <c r="A29" s="124" t="s">
        <v>84</v>
      </c>
      <c r="B29" s="119"/>
      <c r="C29" s="119"/>
      <c r="D29" s="119"/>
      <c r="E29" s="119"/>
      <c r="F29" s="119"/>
      <c r="G29" s="121"/>
      <c r="H29" s="121"/>
      <c r="I29" s="121">
        <f>15000+110</f>
        <v>15110</v>
      </c>
      <c r="J29" s="121"/>
      <c r="K29" s="121"/>
      <c r="L29" s="121"/>
      <c r="M29" s="121"/>
      <c r="N29" s="121"/>
      <c r="O29" s="121"/>
      <c r="P29" s="121">
        <v>1856</v>
      </c>
      <c r="Q29" s="121">
        <v>8882</v>
      </c>
      <c r="R29" s="121"/>
      <c r="S29" s="121"/>
      <c r="T29" s="121"/>
      <c r="U29" s="107">
        <f t="shared" si="0"/>
        <v>25848</v>
      </c>
    </row>
    <row r="30" spans="1:21" s="51" customFormat="1" ht="31.5" customHeight="1">
      <c r="A30" s="124" t="s">
        <v>85</v>
      </c>
      <c r="B30" s="119"/>
      <c r="C30" s="119"/>
      <c r="D30" s="119"/>
      <c r="E30" s="119"/>
      <c r="F30" s="119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>
        <v>11456</v>
      </c>
      <c r="U30" s="107">
        <f t="shared" si="0"/>
        <v>11456</v>
      </c>
    </row>
    <row r="31" spans="1:21" s="51" customFormat="1" ht="31.5" customHeight="1">
      <c r="A31" s="124" t="s">
        <v>86</v>
      </c>
      <c r="B31" s="119"/>
      <c r="C31" s="119"/>
      <c r="D31" s="119"/>
      <c r="E31" s="119"/>
      <c r="F31" s="119"/>
      <c r="G31" s="121"/>
      <c r="H31" s="121">
        <v>2714</v>
      </c>
      <c r="I31" s="121">
        <v>12440</v>
      </c>
      <c r="J31" s="121">
        <v>7241</v>
      </c>
      <c r="K31" s="121"/>
      <c r="L31" s="121"/>
      <c r="M31" s="121"/>
      <c r="N31" s="121"/>
      <c r="O31" s="121"/>
      <c r="P31" s="121"/>
      <c r="Q31" s="121">
        <v>14613</v>
      </c>
      <c r="R31" s="121">
        <f>497+842</f>
        <v>1339</v>
      </c>
      <c r="S31" s="121"/>
      <c r="T31" s="121"/>
      <c r="U31" s="107">
        <f t="shared" si="0"/>
        <v>38347</v>
      </c>
    </row>
    <row r="32" spans="1:21" s="51" customFormat="1" ht="31.5" customHeight="1">
      <c r="A32" s="124" t="s">
        <v>87</v>
      </c>
      <c r="B32" s="119">
        <v>3437</v>
      </c>
      <c r="C32" s="120">
        <v>3226</v>
      </c>
      <c r="D32" s="119">
        <v>12000</v>
      </c>
      <c r="E32" s="121"/>
      <c r="F32" s="119"/>
      <c r="G32" s="121"/>
      <c r="H32" s="121"/>
      <c r="I32" s="121">
        <v>138</v>
      </c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07">
        <f t="shared" si="0"/>
        <v>18801</v>
      </c>
    </row>
    <row r="33" spans="1:21" s="51" customFormat="1" ht="31.5" customHeight="1">
      <c r="A33" s="124" t="s">
        <v>88</v>
      </c>
      <c r="B33" s="119"/>
      <c r="C33" s="119"/>
      <c r="D33" s="119"/>
      <c r="E33" s="119"/>
      <c r="F33" s="119"/>
      <c r="G33" s="121"/>
      <c r="H33" s="121"/>
      <c r="I33" s="121">
        <v>53448</v>
      </c>
      <c r="J33" s="121">
        <v>49813</v>
      </c>
      <c r="K33" s="121"/>
      <c r="L33" s="121"/>
      <c r="M33" s="121"/>
      <c r="N33" s="121"/>
      <c r="O33" s="121"/>
      <c r="P33" s="121"/>
      <c r="Q33" s="121">
        <v>20000</v>
      </c>
      <c r="R33" s="121"/>
      <c r="S33" s="121"/>
      <c r="T33" s="121">
        <v>34502</v>
      </c>
      <c r="U33" s="107">
        <f t="shared" si="0"/>
        <v>157763</v>
      </c>
    </row>
    <row r="34" spans="1:21" s="51" customFormat="1" ht="31.5" customHeight="1">
      <c r="A34" s="124" t="s">
        <v>130</v>
      </c>
      <c r="B34" s="119"/>
      <c r="C34" s="119"/>
      <c r="D34" s="119"/>
      <c r="E34" s="119"/>
      <c r="F34" s="119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>
        <v>11714</v>
      </c>
      <c r="U34" s="107">
        <f t="shared" si="0"/>
        <v>11714</v>
      </c>
    </row>
    <row r="35" spans="1:21" s="51" customFormat="1" ht="31.5" customHeight="1">
      <c r="A35" s="124" t="s">
        <v>89</v>
      </c>
      <c r="B35" s="119"/>
      <c r="C35" s="119"/>
      <c r="D35" s="119">
        <v>108</v>
      </c>
      <c r="E35" s="119"/>
      <c r="F35" s="119"/>
      <c r="G35" s="121"/>
      <c r="H35" s="121"/>
      <c r="I35" s="121">
        <v>5900</v>
      </c>
      <c r="J35" s="121"/>
      <c r="K35" s="121"/>
      <c r="L35" s="121"/>
      <c r="M35" s="121"/>
      <c r="N35" s="121"/>
      <c r="O35" s="121"/>
      <c r="P35" s="121"/>
      <c r="Q35" s="121">
        <v>10000</v>
      </c>
      <c r="R35" s="121"/>
      <c r="S35" s="121"/>
      <c r="T35" s="121"/>
      <c r="U35" s="107">
        <f t="shared" si="0"/>
        <v>16008</v>
      </c>
    </row>
    <row r="36" spans="1:22" s="53" customFormat="1" ht="48.75" customHeight="1">
      <c r="A36" s="125" t="s">
        <v>0</v>
      </c>
      <c r="B36" s="107">
        <f>SUM(B5:B35)</f>
        <v>9693</v>
      </c>
      <c r="C36" s="107">
        <f aca="true" t="shared" si="1" ref="C36:T36">SUM(C5:C35)</f>
        <v>18749</v>
      </c>
      <c r="D36" s="107">
        <f t="shared" si="1"/>
        <v>125679</v>
      </c>
      <c r="E36" s="107">
        <f t="shared" si="1"/>
        <v>55901</v>
      </c>
      <c r="F36" s="107">
        <f t="shared" si="1"/>
        <v>74</v>
      </c>
      <c r="G36" s="107">
        <f t="shared" si="1"/>
        <v>43317</v>
      </c>
      <c r="H36" s="107">
        <f t="shared" si="1"/>
        <v>35600</v>
      </c>
      <c r="I36" s="107">
        <f t="shared" si="1"/>
        <v>344223.68</v>
      </c>
      <c r="J36" s="107">
        <f t="shared" si="1"/>
        <v>109437.64</v>
      </c>
      <c r="K36" s="107">
        <f t="shared" si="1"/>
        <v>0</v>
      </c>
      <c r="L36" s="107">
        <f t="shared" si="1"/>
        <v>0</v>
      </c>
      <c r="M36" s="107">
        <f t="shared" si="1"/>
        <v>0</v>
      </c>
      <c r="N36" s="107">
        <f t="shared" si="1"/>
        <v>0</v>
      </c>
      <c r="O36" s="107">
        <f t="shared" si="1"/>
        <v>80901.58</v>
      </c>
      <c r="P36" s="107">
        <f t="shared" si="1"/>
        <v>36061.08</v>
      </c>
      <c r="Q36" s="107">
        <f t="shared" si="1"/>
        <v>218188</v>
      </c>
      <c r="R36" s="107">
        <f t="shared" si="1"/>
        <v>27529</v>
      </c>
      <c r="S36" s="107">
        <f t="shared" si="1"/>
        <v>0</v>
      </c>
      <c r="T36" s="107">
        <f t="shared" si="1"/>
        <v>536956</v>
      </c>
      <c r="U36" s="107">
        <f>SUM(U5:U35)</f>
        <v>1642309.9799999997</v>
      </c>
      <c r="V36" s="52"/>
    </row>
  </sheetData>
  <sheetProtection/>
  <mergeCells count="11">
    <mergeCell ref="K3:L3"/>
    <mergeCell ref="M3:N3"/>
    <mergeCell ref="O3:P3"/>
    <mergeCell ref="Q3:R3"/>
    <mergeCell ref="A3:A4"/>
    <mergeCell ref="U3:U4"/>
    <mergeCell ref="A2:U2"/>
    <mergeCell ref="B3:C3"/>
    <mergeCell ref="D3:E3"/>
    <mergeCell ref="G3:H3"/>
    <mergeCell ref="I3:J3"/>
  </mergeCells>
  <printOptions gridLines="1" horizontalCentered="1" verticalCentered="1"/>
  <pageMargins left="0" right="0" top="0" bottom="0" header="0" footer="0"/>
  <pageSetup fitToHeight="1" fitToWidth="1" horizontalDpi="600" verticalDpi="600" orientation="landscape" paperSize="11" scale="34" r:id="rId1"/>
  <ignoredErrors>
    <ignoredError sqref="B3:R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5"/>
  <sheetViews>
    <sheetView zoomScale="60" zoomScaleNormal="60" zoomScalePageLayoutView="0" workbookViewId="0" topLeftCell="A1">
      <selection activeCell="A29" sqref="A29"/>
    </sheetView>
  </sheetViews>
  <sheetFormatPr defaultColWidth="9.140625" defaultRowHeight="12.75"/>
  <cols>
    <col min="1" max="1" width="40.57421875" style="1" customWidth="1"/>
    <col min="2" max="2" width="53.57421875" style="1" customWidth="1"/>
    <col min="3" max="3" width="33.140625" style="1" customWidth="1"/>
    <col min="4" max="4" width="26.8515625" style="1" customWidth="1"/>
    <col min="5" max="5" width="48.28125" style="2" customWidth="1"/>
    <col min="6" max="6" width="10.28125" style="1" bestFit="1" customWidth="1"/>
    <col min="7" max="7" width="19.140625" style="1" bestFit="1" customWidth="1"/>
    <col min="8" max="8" width="18.28125" style="1" bestFit="1" customWidth="1"/>
    <col min="9" max="9" width="9.140625" style="1" customWidth="1"/>
    <col min="10" max="10" width="11.7109375" style="1" customWidth="1"/>
    <col min="11" max="16384" width="9.140625" style="1" customWidth="1"/>
  </cols>
  <sheetData>
    <row r="1" ht="21" customHeight="1" thickBot="1">
      <c r="E1" s="182" t="s">
        <v>255</v>
      </c>
    </row>
    <row r="2" spans="1:5" ht="34.5" customHeight="1">
      <c r="A2" s="220" t="s">
        <v>92</v>
      </c>
      <c r="B2" s="221"/>
      <c r="C2" s="221"/>
      <c r="D2" s="221"/>
      <c r="E2" s="222"/>
    </row>
    <row r="3" spans="1:5" ht="77.25" customHeight="1">
      <c r="A3" s="126" t="s">
        <v>7</v>
      </c>
      <c r="B3" s="127" t="s">
        <v>43</v>
      </c>
      <c r="C3" s="127" t="s">
        <v>39</v>
      </c>
      <c r="D3" s="127" t="s">
        <v>44</v>
      </c>
      <c r="E3" s="128" t="s">
        <v>227</v>
      </c>
    </row>
    <row r="4" spans="1:5" ht="56.25" customHeight="1">
      <c r="A4" s="127" t="s">
        <v>16</v>
      </c>
      <c r="B4" s="129" t="s">
        <v>40</v>
      </c>
      <c r="C4" s="129" t="s">
        <v>138</v>
      </c>
      <c r="D4" s="130">
        <v>2111</v>
      </c>
      <c r="E4" s="131">
        <v>75620</v>
      </c>
    </row>
    <row r="5" spans="1:5" ht="37.5" customHeight="1">
      <c r="A5" s="132"/>
      <c r="B5" s="223" t="s">
        <v>0</v>
      </c>
      <c r="C5" s="223"/>
      <c r="D5" s="223"/>
      <c r="E5" s="128">
        <f>SUM(E4:E4)</f>
        <v>75620</v>
      </c>
    </row>
    <row r="6" spans="1:5" ht="37.5" customHeight="1">
      <c r="A6" s="224" t="s">
        <v>13</v>
      </c>
      <c r="B6" s="129" t="s">
        <v>139</v>
      </c>
      <c r="C6" s="129" t="str">
        <f>'[1]Çalışma Sayfası-1'!L10</f>
        <v>TRXXIIA12218</v>
      </c>
      <c r="D6" s="130">
        <v>2111</v>
      </c>
      <c r="E6" s="133">
        <v>2532200</v>
      </c>
    </row>
    <row r="7" spans="1:5" ht="37.5" customHeight="1">
      <c r="A7" s="225"/>
      <c r="B7" s="129" t="s">
        <v>140</v>
      </c>
      <c r="C7" s="129" t="str">
        <f>'[1]Çalışma Sayfası-1'!L11</f>
        <v>TRXXIGA22310</v>
      </c>
      <c r="D7" s="130">
        <v>2111</v>
      </c>
      <c r="E7" s="133">
        <v>177000</v>
      </c>
    </row>
    <row r="8" spans="1:5" ht="37.5" customHeight="1">
      <c r="A8" s="226"/>
      <c r="B8" s="216" t="s">
        <v>0</v>
      </c>
      <c r="C8" s="216"/>
      <c r="D8" s="216"/>
      <c r="E8" s="128">
        <f>SUM(E6:E7)</f>
        <v>2709200</v>
      </c>
    </row>
    <row r="9" spans="1:5" ht="37.5" customHeight="1">
      <c r="A9" s="217" t="s">
        <v>21</v>
      </c>
      <c r="B9" s="129" t="s">
        <v>98</v>
      </c>
      <c r="C9" s="129" t="s">
        <v>141</v>
      </c>
      <c r="D9" s="130">
        <v>2111</v>
      </c>
      <c r="E9" s="133">
        <v>2053100</v>
      </c>
    </row>
    <row r="10" spans="1:5" ht="37.5" customHeight="1">
      <c r="A10" s="217"/>
      <c r="B10" s="216" t="s">
        <v>0</v>
      </c>
      <c r="C10" s="216"/>
      <c r="D10" s="216"/>
      <c r="E10" s="128">
        <f>SUM(E9:E9)</f>
        <v>2053100</v>
      </c>
    </row>
    <row r="11" spans="1:5" ht="37.5" customHeight="1" thickBot="1">
      <c r="A11" s="218" t="s">
        <v>1</v>
      </c>
      <c r="B11" s="219"/>
      <c r="C11" s="219"/>
      <c r="D11" s="219"/>
      <c r="E11" s="134">
        <f>E10+E8+E5</f>
        <v>4837920</v>
      </c>
    </row>
    <row r="12" spans="1:5" ht="37.5" customHeight="1" thickBot="1">
      <c r="A12" s="218"/>
      <c r="B12" s="219"/>
      <c r="C12" s="219"/>
      <c r="D12" s="219"/>
      <c r="E12" s="134"/>
    </row>
    <row r="13" spans="1:5" ht="37.5" customHeight="1">
      <c r="A13" s="3"/>
      <c r="B13" s="4"/>
      <c r="C13" s="4"/>
      <c r="D13" s="4"/>
      <c r="E13" s="5"/>
    </row>
    <row r="14" spans="1:5" ht="37.5" customHeight="1">
      <c r="A14" s="3"/>
      <c r="B14" s="4"/>
      <c r="C14" s="4"/>
      <c r="D14" s="4"/>
      <c r="E14" s="5"/>
    </row>
    <row r="15" spans="1:5" ht="37.5" customHeight="1">
      <c r="A15" s="3"/>
      <c r="B15" s="4"/>
      <c r="C15" s="4"/>
      <c r="D15" s="4"/>
      <c r="E15" s="5"/>
    </row>
    <row r="16" spans="1:5" ht="37.5" customHeight="1">
      <c r="A16" s="3"/>
      <c r="B16" s="4"/>
      <c r="C16" s="4"/>
      <c r="D16" s="4"/>
      <c r="E16" s="5"/>
    </row>
    <row r="17" spans="1:5" ht="37.5" customHeight="1">
      <c r="A17" s="3"/>
      <c r="B17" s="4"/>
      <c r="C17" s="4"/>
      <c r="D17" s="4"/>
      <c r="E17" s="5"/>
    </row>
    <row r="18" spans="1:5" ht="37.5" customHeight="1">
      <c r="A18" s="3"/>
      <c r="B18" s="4"/>
      <c r="C18" s="4"/>
      <c r="D18" s="4"/>
      <c r="E18" s="5"/>
    </row>
    <row r="19" spans="1:5" ht="37.5" customHeight="1">
      <c r="A19" s="3"/>
      <c r="B19" s="4"/>
      <c r="C19" s="4"/>
      <c r="D19" s="4"/>
      <c r="E19" s="5"/>
    </row>
    <row r="20" spans="1:5" ht="37.5" customHeight="1">
      <c r="A20" s="3"/>
      <c r="B20" s="4"/>
      <c r="C20" s="4"/>
      <c r="D20" s="4"/>
      <c r="E20" s="5"/>
    </row>
    <row r="21" spans="1:5" ht="37.5" customHeight="1">
      <c r="A21" s="3"/>
      <c r="B21" s="4"/>
      <c r="C21" s="4"/>
      <c r="D21" s="4"/>
      <c r="E21" s="5"/>
    </row>
    <row r="22" spans="1:5" ht="37.5" customHeight="1">
      <c r="A22" s="3"/>
      <c r="B22" s="4"/>
      <c r="C22" s="4"/>
      <c r="D22" s="4"/>
      <c r="E22" s="5"/>
    </row>
    <row r="23" spans="1:5" ht="37.5" customHeight="1">
      <c r="A23" s="3"/>
      <c r="B23" s="4"/>
      <c r="C23" s="4"/>
      <c r="D23" s="4"/>
      <c r="E23" s="5"/>
    </row>
    <row r="24" spans="1:5" ht="37.5" customHeight="1">
      <c r="A24" s="3"/>
      <c r="B24" s="4"/>
      <c r="C24" s="4"/>
      <c r="D24" s="4"/>
      <c r="E24" s="5"/>
    </row>
    <row r="25" spans="1:5" ht="37.5" customHeight="1">
      <c r="A25" s="3"/>
      <c r="B25" s="4"/>
      <c r="C25" s="4"/>
      <c r="D25" s="4"/>
      <c r="E25" s="5"/>
    </row>
  </sheetData>
  <sheetProtection/>
  <mergeCells count="8">
    <mergeCell ref="B8:D8"/>
    <mergeCell ref="A9:A10"/>
    <mergeCell ref="B10:D10"/>
    <mergeCell ref="A11:D11"/>
    <mergeCell ref="A12:D12"/>
    <mergeCell ref="A2:E2"/>
    <mergeCell ref="B5:D5"/>
    <mergeCell ref="A6:A8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1"/>
  <sheetViews>
    <sheetView zoomScale="66" zoomScaleNormal="66" zoomScalePageLayoutView="0" workbookViewId="0" topLeftCell="A1">
      <selection activeCell="H1" sqref="H1"/>
    </sheetView>
  </sheetViews>
  <sheetFormatPr defaultColWidth="9.140625" defaultRowHeight="12.75"/>
  <cols>
    <col min="1" max="1" width="35.140625" style="0" customWidth="1"/>
    <col min="2" max="8" width="20.7109375" style="0" customWidth="1"/>
    <col min="9" max="9" width="10.140625" style="0" customWidth="1"/>
    <col min="11" max="11" width="19.7109375" style="0" customWidth="1"/>
  </cols>
  <sheetData>
    <row r="1" ht="19.5" thickBot="1">
      <c r="H1" s="186" t="s">
        <v>256</v>
      </c>
    </row>
    <row r="2" spans="1:8" ht="43.5" customHeight="1">
      <c r="A2" s="227" t="s">
        <v>230</v>
      </c>
      <c r="B2" s="228"/>
      <c r="C2" s="228"/>
      <c r="D2" s="228"/>
      <c r="E2" s="228"/>
      <c r="F2" s="228"/>
      <c r="G2" s="228"/>
      <c r="H2" s="229"/>
    </row>
    <row r="3" spans="1:8" s="26" customFormat="1" ht="36.75" customHeight="1">
      <c r="A3" s="230" t="s">
        <v>7</v>
      </c>
      <c r="B3" s="238" t="s">
        <v>44</v>
      </c>
      <c r="C3" s="239"/>
      <c r="D3" s="239"/>
      <c r="E3" s="239"/>
      <c r="F3" s="239"/>
      <c r="G3" s="239"/>
      <c r="H3" s="233" t="s">
        <v>227</v>
      </c>
    </row>
    <row r="4" spans="1:8" s="26" customFormat="1" ht="36.75" customHeight="1">
      <c r="A4" s="231"/>
      <c r="B4" s="236">
        <v>2111</v>
      </c>
      <c r="C4" s="237"/>
      <c r="D4" s="236">
        <v>2112</v>
      </c>
      <c r="E4" s="237"/>
      <c r="F4" s="236">
        <v>2141</v>
      </c>
      <c r="G4" s="237"/>
      <c r="H4" s="234"/>
    </row>
    <row r="5" spans="1:8" s="26" customFormat="1" ht="36.75" customHeight="1">
      <c r="A5" s="232"/>
      <c r="B5" s="144" t="s">
        <v>45</v>
      </c>
      <c r="C5" s="144" t="s">
        <v>46</v>
      </c>
      <c r="D5" s="144" t="s">
        <v>45</v>
      </c>
      <c r="E5" s="144" t="s">
        <v>46</v>
      </c>
      <c r="F5" s="144" t="s">
        <v>45</v>
      </c>
      <c r="G5" s="144" t="s">
        <v>46</v>
      </c>
      <c r="H5" s="235"/>
    </row>
    <row r="6" spans="1:8" s="6" customFormat="1" ht="30" customHeight="1">
      <c r="A6" s="135" t="s">
        <v>8</v>
      </c>
      <c r="B6" s="136"/>
      <c r="C6" s="136"/>
      <c r="D6" s="136"/>
      <c r="E6" s="137">
        <v>4741</v>
      </c>
      <c r="F6" s="137"/>
      <c r="G6" s="137">
        <v>30000</v>
      </c>
      <c r="H6" s="138">
        <f>SUM(B6:G6)</f>
        <v>34741</v>
      </c>
    </row>
    <row r="7" spans="1:8" s="6" customFormat="1" ht="30" customHeight="1">
      <c r="A7" s="135" t="s">
        <v>9</v>
      </c>
      <c r="B7" s="136">
        <v>32758</v>
      </c>
      <c r="C7" s="136">
        <v>14056</v>
      </c>
      <c r="D7" s="136">
        <v>19851</v>
      </c>
      <c r="E7" s="137"/>
      <c r="F7" s="137"/>
      <c r="G7" s="137">
        <v>10490</v>
      </c>
      <c r="H7" s="138">
        <f aca="true" t="shared" si="0" ref="H7:H36">SUM(B7:G7)</f>
        <v>77155</v>
      </c>
    </row>
    <row r="8" spans="1:8" s="6" customFormat="1" ht="30" customHeight="1">
      <c r="A8" s="135" t="s">
        <v>10</v>
      </c>
      <c r="B8" s="136"/>
      <c r="C8" s="136"/>
      <c r="D8" s="136">
        <v>13445</v>
      </c>
      <c r="E8" s="137">
        <v>1125</v>
      </c>
      <c r="F8" s="137"/>
      <c r="G8" s="137">
        <v>142</v>
      </c>
      <c r="H8" s="138">
        <f t="shared" si="0"/>
        <v>14712</v>
      </c>
    </row>
    <row r="9" spans="1:8" s="6" customFormat="1" ht="30" customHeight="1">
      <c r="A9" s="135" t="s">
        <v>11</v>
      </c>
      <c r="B9" s="136"/>
      <c r="C9" s="136"/>
      <c r="D9" s="136">
        <v>17004</v>
      </c>
      <c r="E9" s="137">
        <v>2023</v>
      </c>
      <c r="F9" s="137"/>
      <c r="G9" s="137"/>
      <c r="H9" s="138">
        <f t="shared" si="0"/>
        <v>19027</v>
      </c>
    </row>
    <row r="10" spans="1:8" s="6" customFormat="1" ht="30" customHeight="1">
      <c r="A10" s="135" t="s">
        <v>12</v>
      </c>
      <c r="B10" s="136">
        <v>171</v>
      </c>
      <c r="C10" s="136"/>
      <c r="D10" s="136">
        <v>48826</v>
      </c>
      <c r="E10" s="137">
        <v>814</v>
      </c>
      <c r="F10" s="137"/>
      <c r="G10" s="137"/>
      <c r="H10" s="138">
        <f t="shared" si="0"/>
        <v>49811</v>
      </c>
    </row>
    <row r="11" spans="1:8" s="6" customFormat="1" ht="30" customHeight="1">
      <c r="A11" s="135" t="s">
        <v>26</v>
      </c>
      <c r="B11" s="136"/>
      <c r="C11" s="136"/>
      <c r="D11" s="136"/>
      <c r="E11" s="137">
        <v>10000</v>
      </c>
      <c r="F11" s="137"/>
      <c r="G11" s="137">
        <v>14660</v>
      </c>
      <c r="H11" s="138">
        <f t="shared" si="0"/>
        <v>24660</v>
      </c>
    </row>
    <row r="12" spans="1:8" s="6" customFormat="1" ht="30" customHeight="1">
      <c r="A12" s="135" t="s">
        <v>13</v>
      </c>
      <c r="B12" s="137">
        <v>3621</v>
      </c>
      <c r="C12" s="137"/>
      <c r="D12" s="137">
        <v>8696</v>
      </c>
      <c r="E12" s="136">
        <v>1418</v>
      </c>
      <c r="F12" s="136">
        <v>997</v>
      </c>
      <c r="G12" s="137">
        <v>3797</v>
      </c>
      <c r="H12" s="138">
        <f t="shared" si="0"/>
        <v>18529</v>
      </c>
    </row>
    <row r="13" spans="1:9" s="6" customFormat="1" ht="30" customHeight="1">
      <c r="A13" s="135" t="s">
        <v>14</v>
      </c>
      <c r="B13" s="136"/>
      <c r="C13" s="136"/>
      <c r="D13" s="136">
        <v>27646</v>
      </c>
      <c r="E13" s="137"/>
      <c r="F13" s="137"/>
      <c r="G13" s="137">
        <v>193</v>
      </c>
      <c r="H13" s="138">
        <f t="shared" si="0"/>
        <v>27839</v>
      </c>
      <c r="I13" s="7"/>
    </row>
    <row r="14" spans="1:9" s="6" customFormat="1" ht="30" customHeight="1">
      <c r="A14" s="135" t="s">
        <v>15</v>
      </c>
      <c r="B14" s="136"/>
      <c r="C14" s="136"/>
      <c r="D14" s="136">
        <v>2104</v>
      </c>
      <c r="E14" s="137">
        <v>1516</v>
      </c>
      <c r="F14" s="137"/>
      <c r="G14" s="137">
        <v>1036</v>
      </c>
      <c r="H14" s="138">
        <f t="shared" si="0"/>
        <v>4656</v>
      </c>
      <c r="I14" s="7"/>
    </row>
    <row r="15" spans="1:9" s="6" customFormat="1" ht="30" customHeight="1">
      <c r="A15" s="135" t="s">
        <v>16</v>
      </c>
      <c r="B15" s="136"/>
      <c r="C15" s="136"/>
      <c r="D15" s="136">
        <v>13299</v>
      </c>
      <c r="E15" s="137"/>
      <c r="F15" s="137"/>
      <c r="G15" s="137">
        <v>20742</v>
      </c>
      <c r="H15" s="138">
        <f t="shared" si="0"/>
        <v>34041</v>
      </c>
      <c r="I15" s="7"/>
    </row>
    <row r="16" spans="1:8" s="6" customFormat="1" ht="30" customHeight="1">
      <c r="A16" s="135" t="s">
        <v>27</v>
      </c>
      <c r="B16" s="136"/>
      <c r="C16" s="136"/>
      <c r="D16" s="136"/>
      <c r="E16" s="137">
        <v>8845</v>
      </c>
      <c r="F16" s="137"/>
      <c r="G16" s="137">
        <v>17705</v>
      </c>
      <c r="H16" s="138">
        <f t="shared" si="0"/>
        <v>26550</v>
      </c>
    </row>
    <row r="17" spans="1:8" s="6" customFormat="1" ht="30" customHeight="1">
      <c r="A17" s="135" t="s">
        <v>28</v>
      </c>
      <c r="B17" s="136">
        <v>10627</v>
      </c>
      <c r="C17" s="136">
        <v>8944</v>
      </c>
      <c r="D17" s="136">
        <v>15131</v>
      </c>
      <c r="E17" s="137">
        <v>5166</v>
      </c>
      <c r="F17" s="137"/>
      <c r="G17" s="137">
        <v>8165</v>
      </c>
      <c r="H17" s="138">
        <f t="shared" si="0"/>
        <v>48033</v>
      </c>
    </row>
    <row r="18" spans="1:8" s="6" customFormat="1" ht="30" customHeight="1">
      <c r="A18" s="135" t="s">
        <v>17</v>
      </c>
      <c r="B18" s="136">
        <v>674</v>
      </c>
      <c r="C18" s="136"/>
      <c r="D18" s="136">
        <v>5552</v>
      </c>
      <c r="E18" s="137">
        <v>3478</v>
      </c>
      <c r="F18" s="137"/>
      <c r="G18" s="137"/>
      <c r="H18" s="138">
        <f t="shared" si="0"/>
        <v>9704</v>
      </c>
    </row>
    <row r="19" spans="1:8" s="6" customFormat="1" ht="30" customHeight="1">
      <c r="A19" s="135" t="s">
        <v>18</v>
      </c>
      <c r="B19" s="136"/>
      <c r="C19" s="136"/>
      <c r="D19" s="136">
        <v>1015</v>
      </c>
      <c r="E19" s="137">
        <v>7053</v>
      </c>
      <c r="F19" s="137"/>
      <c r="G19" s="137"/>
      <c r="H19" s="138">
        <f t="shared" si="0"/>
        <v>8068</v>
      </c>
    </row>
    <row r="20" spans="1:8" s="6" customFormat="1" ht="30" customHeight="1">
      <c r="A20" s="135" t="s">
        <v>19</v>
      </c>
      <c r="B20" s="136"/>
      <c r="C20" s="136"/>
      <c r="D20" s="136"/>
      <c r="E20" s="137">
        <v>288</v>
      </c>
      <c r="F20" s="137"/>
      <c r="G20" s="137">
        <v>84544</v>
      </c>
      <c r="H20" s="138">
        <f t="shared" si="0"/>
        <v>84832</v>
      </c>
    </row>
    <row r="21" spans="1:8" s="6" customFormat="1" ht="30" customHeight="1">
      <c r="A21" s="135" t="s">
        <v>94</v>
      </c>
      <c r="B21" s="136"/>
      <c r="C21" s="136"/>
      <c r="D21" s="136"/>
      <c r="E21" s="137">
        <v>2660</v>
      </c>
      <c r="F21" s="137"/>
      <c r="G21" s="137">
        <v>15000</v>
      </c>
      <c r="H21" s="138">
        <f t="shared" si="0"/>
        <v>17660</v>
      </c>
    </row>
    <row r="22" spans="1:8" s="6" customFormat="1" ht="30" customHeight="1">
      <c r="A22" s="135" t="s">
        <v>34</v>
      </c>
      <c r="B22" s="136"/>
      <c r="C22" s="136"/>
      <c r="D22" s="136"/>
      <c r="E22" s="137">
        <v>10255</v>
      </c>
      <c r="F22" s="137"/>
      <c r="G22" s="137">
        <v>4113</v>
      </c>
      <c r="H22" s="138">
        <f t="shared" si="0"/>
        <v>14368</v>
      </c>
    </row>
    <row r="23" spans="1:8" s="6" customFormat="1" ht="30" customHeight="1">
      <c r="A23" s="135" t="s">
        <v>20</v>
      </c>
      <c r="B23" s="136"/>
      <c r="C23" s="136"/>
      <c r="D23" s="136">
        <v>36678</v>
      </c>
      <c r="E23" s="137"/>
      <c r="F23" s="137"/>
      <c r="G23" s="137"/>
      <c r="H23" s="138">
        <f t="shared" si="0"/>
        <v>36678</v>
      </c>
    </row>
    <row r="24" spans="1:8" s="6" customFormat="1" ht="30" customHeight="1">
      <c r="A24" s="135" t="s">
        <v>29</v>
      </c>
      <c r="B24" s="136"/>
      <c r="C24" s="136"/>
      <c r="D24" s="136">
        <v>14167</v>
      </c>
      <c r="E24" s="137">
        <v>4334</v>
      </c>
      <c r="F24" s="137"/>
      <c r="G24" s="137"/>
      <c r="H24" s="138">
        <f t="shared" si="0"/>
        <v>18501</v>
      </c>
    </row>
    <row r="25" spans="1:8" s="6" customFormat="1" ht="30" customHeight="1">
      <c r="A25" s="135" t="s">
        <v>30</v>
      </c>
      <c r="B25" s="136"/>
      <c r="C25" s="136"/>
      <c r="D25" s="136"/>
      <c r="E25" s="137"/>
      <c r="F25" s="137"/>
      <c r="G25" s="137">
        <v>5000</v>
      </c>
      <c r="H25" s="138">
        <f t="shared" si="0"/>
        <v>5000</v>
      </c>
    </row>
    <row r="26" spans="1:8" s="6" customFormat="1" ht="30" customHeight="1">
      <c r="A26" s="135" t="s">
        <v>21</v>
      </c>
      <c r="B26" s="136">
        <v>449</v>
      </c>
      <c r="C26" s="136"/>
      <c r="D26" s="136">
        <v>42878</v>
      </c>
      <c r="E26" s="137">
        <v>8080</v>
      </c>
      <c r="F26" s="137"/>
      <c r="G26" s="137"/>
      <c r="H26" s="138">
        <f t="shared" si="0"/>
        <v>51407</v>
      </c>
    </row>
    <row r="27" spans="1:8" s="6" customFormat="1" ht="30" customHeight="1">
      <c r="A27" s="135" t="s">
        <v>22</v>
      </c>
      <c r="B27" s="136">
        <v>3267</v>
      </c>
      <c r="C27" s="136"/>
      <c r="D27" s="136">
        <v>110857</v>
      </c>
      <c r="E27" s="137"/>
      <c r="F27" s="137"/>
      <c r="G27" s="137">
        <v>19117</v>
      </c>
      <c r="H27" s="138">
        <f t="shared" si="0"/>
        <v>133241</v>
      </c>
    </row>
    <row r="28" spans="1:8" s="6" customFormat="1" ht="30" customHeight="1">
      <c r="A28" s="135" t="s">
        <v>36</v>
      </c>
      <c r="B28" s="136"/>
      <c r="C28" s="136"/>
      <c r="D28" s="136">
        <v>8803</v>
      </c>
      <c r="E28" s="137">
        <v>3424</v>
      </c>
      <c r="F28" s="137"/>
      <c r="G28" s="137">
        <v>6731</v>
      </c>
      <c r="H28" s="138">
        <f t="shared" si="0"/>
        <v>18958</v>
      </c>
    </row>
    <row r="29" spans="1:8" s="6" customFormat="1" ht="30" customHeight="1">
      <c r="A29" s="135" t="s">
        <v>135</v>
      </c>
      <c r="B29" s="136"/>
      <c r="C29" s="136"/>
      <c r="D29" s="136"/>
      <c r="E29" s="137"/>
      <c r="F29" s="137"/>
      <c r="G29" s="137">
        <v>10763</v>
      </c>
      <c r="H29" s="138">
        <f t="shared" si="0"/>
        <v>10763</v>
      </c>
    </row>
    <row r="30" spans="1:8" s="6" customFormat="1" ht="30" customHeight="1">
      <c r="A30" s="135" t="s">
        <v>31</v>
      </c>
      <c r="B30" s="136">
        <v>7767</v>
      </c>
      <c r="C30" s="136">
        <v>1034</v>
      </c>
      <c r="D30" s="136">
        <v>2171</v>
      </c>
      <c r="E30" s="137">
        <v>8692</v>
      </c>
      <c r="F30" s="137"/>
      <c r="G30" s="137">
        <v>1790</v>
      </c>
      <c r="H30" s="138">
        <f t="shared" si="0"/>
        <v>21454</v>
      </c>
    </row>
    <row r="31" spans="1:8" s="6" customFormat="1" ht="30" customHeight="1">
      <c r="A31" s="139" t="s">
        <v>32</v>
      </c>
      <c r="B31" s="140">
        <v>227</v>
      </c>
      <c r="C31" s="140"/>
      <c r="D31" s="140">
        <v>3696</v>
      </c>
      <c r="E31" s="141">
        <v>761</v>
      </c>
      <c r="F31" s="141"/>
      <c r="G31" s="141">
        <v>10000</v>
      </c>
      <c r="H31" s="138">
        <f t="shared" si="0"/>
        <v>14684</v>
      </c>
    </row>
    <row r="32" spans="1:8" s="6" customFormat="1" ht="30" customHeight="1">
      <c r="A32" s="139" t="s">
        <v>24</v>
      </c>
      <c r="B32" s="140">
        <v>4022</v>
      </c>
      <c r="C32" s="140"/>
      <c r="D32" s="140">
        <v>35452</v>
      </c>
      <c r="E32" s="141">
        <v>2399</v>
      </c>
      <c r="F32" s="141"/>
      <c r="G32" s="141">
        <v>1312</v>
      </c>
      <c r="H32" s="138">
        <f t="shared" si="0"/>
        <v>43185</v>
      </c>
    </row>
    <row r="33" spans="1:8" s="6" customFormat="1" ht="30" customHeight="1">
      <c r="A33" s="139" t="s">
        <v>23</v>
      </c>
      <c r="B33" s="140"/>
      <c r="C33" s="140"/>
      <c r="D33" s="140">
        <v>2000</v>
      </c>
      <c r="E33" s="141"/>
      <c r="F33" s="141"/>
      <c r="G33" s="141"/>
      <c r="H33" s="138">
        <f t="shared" si="0"/>
        <v>2000</v>
      </c>
    </row>
    <row r="34" spans="1:8" s="6" customFormat="1" ht="30" customHeight="1">
      <c r="A34" s="135" t="s">
        <v>33</v>
      </c>
      <c r="B34" s="136"/>
      <c r="C34" s="136">
        <v>148</v>
      </c>
      <c r="D34" s="136"/>
      <c r="E34" s="137">
        <v>27280</v>
      </c>
      <c r="F34" s="137"/>
      <c r="G34" s="137"/>
      <c r="H34" s="138">
        <f t="shared" si="0"/>
        <v>27428</v>
      </c>
    </row>
    <row r="35" spans="1:8" s="6" customFormat="1" ht="30" customHeight="1">
      <c r="A35" s="135" t="s">
        <v>130</v>
      </c>
      <c r="B35" s="136"/>
      <c r="C35" s="136"/>
      <c r="D35" s="136"/>
      <c r="E35" s="137"/>
      <c r="F35" s="137"/>
      <c r="G35" s="137">
        <v>2461</v>
      </c>
      <c r="H35" s="138">
        <f t="shared" si="0"/>
        <v>2461</v>
      </c>
    </row>
    <row r="36" spans="1:8" s="6" customFormat="1" ht="30" customHeight="1">
      <c r="A36" s="135" t="s">
        <v>25</v>
      </c>
      <c r="B36" s="136">
        <v>9838</v>
      </c>
      <c r="C36" s="136">
        <v>1253</v>
      </c>
      <c r="D36" s="136">
        <v>15495</v>
      </c>
      <c r="E36" s="137">
        <v>7736</v>
      </c>
      <c r="F36" s="137"/>
      <c r="G36" s="137"/>
      <c r="H36" s="138">
        <f t="shared" si="0"/>
        <v>34322</v>
      </c>
    </row>
    <row r="37" spans="1:8" s="6" customFormat="1" ht="30" customHeight="1" thickBot="1">
      <c r="A37" s="142" t="s">
        <v>1</v>
      </c>
      <c r="B37" s="143">
        <f>SUM(B6:B36)</f>
        <v>73421</v>
      </c>
      <c r="C37" s="143">
        <f aca="true" t="shared" si="1" ref="C37:H37">SUM(C6:C36)</f>
        <v>25435</v>
      </c>
      <c r="D37" s="143">
        <f t="shared" si="1"/>
        <v>444766</v>
      </c>
      <c r="E37" s="143">
        <f t="shared" si="1"/>
        <v>122088</v>
      </c>
      <c r="F37" s="143">
        <f t="shared" si="1"/>
        <v>997</v>
      </c>
      <c r="G37" s="143">
        <f t="shared" si="1"/>
        <v>267761</v>
      </c>
      <c r="H37" s="143">
        <f t="shared" si="1"/>
        <v>934468</v>
      </c>
    </row>
    <row r="38" spans="1:4" ht="15">
      <c r="A38" s="8"/>
      <c r="B38" s="8"/>
      <c r="C38" s="8"/>
      <c r="D38" s="8"/>
    </row>
    <row r="39" spans="1:9" ht="21" customHeight="1">
      <c r="A39" s="9"/>
      <c r="B39" s="9"/>
      <c r="C39" s="9"/>
      <c r="D39" s="9"/>
      <c r="E39" s="9"/>
      <c r="F39" s="9"/>
      <c r="G39" s="9"/>
      <c r="H39" s="90"/>
      <c r="I39" s="9"/>
    </row>
    <row r="40" spans="1:9" ht="12.75" customHeight="1">
      <c r="A40" s="9"/>
      <c r="B40" s="9"/>
      <c r="C40" s="9"/>
      <c r="D40" s="9"/>
      <c r="E40" s="9"/>
      <c r="F40" s="9"/>
      <c r="G40" s="9"/>
      <c r="H40" s="9"/>
      <c r="I40" s="10"/>
    </row>
    <row r="41" spans="1:8" ht="18">
      <c r="A41" s="11"/>
      <c r="H41" s="23"/>
    </row>
  </sheetData>
  <sheetProtection/>
  <mergeCells count="7">
    <mergeCell ref="A2:H2"/>
    <mergeCell ref="A3:A5"/>
    <mergeCell ref="H3:H5"/>
    <mergeCell ref="B4:C4"/>
    <mergeCell ref="D4:E4"/>
    <mergeCell ref="F4:G4"/>
    <mergeCell ref="B3:G3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58"/>
  <sheetViews>
    <sheetView zoomScale="71" zoomScaleNormal="71" zoomScalePageLayoutView="0" workbookViewId="0" topLeftCell="A1">
      <selection activeCell="F1" sqref="F1"/>
    </sheetView>
  </sheetViews>
  <sheetFormatPr defaultColWidth="83.421875" defaultRowHeight="12.75"/>
  <cols>
    <col min="1" max="1" width="29.140625" style="14" customWidth="1"/>
    <col min="2" max="2" width="46.57421875" style="0" customWidth="1"/>
    <col min="3" max="3" width="25.140625" style="0" customWidth="1"/>
    <col min="4" max="4" width="18.140625" style="15" bestFit="1" customWidth="1"/>
    <col min="5" max="5" width="20.00390625" style="15" bestFit="1" customWidth="1"/>
    <col min="6" max="6" width="42.421875" style="16" bestFit="1" customWidth="1"/>
  </cols>
  <sheetData>
    <row r="1" ht="23.25" customHeight="1" thickBot="1">
      <c r="F1" s="187" t="s">
        <v>257</v>
      </c>
    </row>
    <row r="2" spans="1:6" ht="33.75" customHeight="1">
      <c r="A2" s="240" t="s">
        <v>47</v>
      </c>
      <c r="B2" s="241"/>
      <c r="C2" s="241"/>
      <c r="D2" s="241"/>
      <c r="E2" s="241"/>
      <c r="F2" s="242"/>
    </row>
    <row r="3" spans="1:6" ht="47.25" customHeight="1">
      <c r="A3" s="65" t="s">
        <v>50</v>
      </c>
      <c r="B3" s="68" t="s">
        <v>43</v>
      </c>
      <c r="C3" s="68" t="s">
        <v>39</v>
      </c>
      <c r="D3" s="68" t="s">
        <v>44</v>
      </c>
      <c r="E3" s="68" t="s">
        <v>60</v>
      </c>
      <c r="F3" s="13" t="s">
        <v>227</v>
      </c>
    </row>
    <row r="4" spans="1:6" ht="30" customHeight="1">
      <c r="A4" s="79" t="s">
        <v>10</v>
      </c>
      <c r="B4" s="77" t="s">
        <v>142</v>
      </c>
      <c r="C4" s="77" t="s">
        <v>143</v>
      </c>
      <c r="D4" s="77" t="s">
        <v>144</v>
      </c>
      <c r="E4" s="145">
        <v>2023</v>
      </c>
      <c r="F4" s="146">
        <v>794820</v>
      </c>
    </row>
    <row r="5" spans="1:6" ht="30" customHeight="1">
      <c r="A5" s="79"/>
      <c r="B5" s="243" t="s">
        <v>0</v>
      </c>
      <c r="C5" s="243"/>
      <c r="D5" s="243"/>
      <c r="E5" s="243"/>
      <c r="F5" s="147">
        <f>SUM(F4:F4)</f>
        <v>794820</v>
      </c>
    </row>
    <row r="6" spans="1:6" ht="30" customHeight="1">
      <c r="A6" s="68" t="s">
        <v>11</v>
      </c>
      <c r="B6" s="77" t="s">
        <v>145</v>
      </c>
      <c r="C6" s="77" t="s">
        <v>146</v>
      </c>
      <c r="D6" s="77">
        <v>2411</v>
      </c>
      <c r="E6" s="77">
        <v>2022</v>
      </c>
      <c r="F6" s="146">
        <v>69520</v>
      </c>
    </row>
    <row r="7" spans="1:6" ht="30" customHeight="1">
      <c r="A7" s="78"/>
      <c r="B7" s="243" t="s">
        <v>0</v>
      </c>
      <c r="C7" s="243"/>
      <c r="D7" s="243"/>
      <c r="E7" s="243"/>
      <c r="F7" s="147">
        <f>SUM(F6:F6)</f>
        <v>69520</v>
      </c>
    </row>
    <row r="8" spans="1:6" ht="30" customHeight="1">
      <c r="A8" s="244" t="s">
        <v>13</v>
      </c>
      <c r="B8" s="77" t="s">
        <v>147</v>
      </c>
      <c r="C8" s="77" t="s">
        <v>148</v>
      </c>
      <c r="D8" s="77">
        <v>2411</v>
      </c>
      <c r="E8" s="77">
        <v>2022</v>
      </c>
      <c r="F8" s="146">
        <v>3300000</v>
      </c>
    </row>
    <row r="9" spans="1:6" ht="30" customHeight="1">
      <c r="A9" s="245"/>
      <c r="B9" s="77" t="s">
        <v>149</v>
      </c>
      <c r="C9" s="77" t="s">
        <v>150</v>
      </c>
      <c r="D9" s="77">
        <v>2411</v>
      </c>
      <c r="E9" s="77">
        <v>2022</v>
      </c>
      <c r="F9" s="146">
        <v>6656920</v>
      </c>
    </row>
    <row r="10" spans="1:6" ht="30" customHeight="1">
      <c r="A10" s="245"/>
      <c r="B10" s="77" t="s">
        <v>151</v>
      </c>
      <c r="C10" s="77" t="s">
        <v>152</v>
      </c>
      <c r="D10" s="77">
        <v>2411</v>
      </c>
      <c r="E10" s="77">
        <v>2022</v>
      </c>
      <c r="F10" s="146">
        <v>899260</v>
      </c>
    </row>
    <row r="11" spans="1:6" ht="30" customHeight="1">
      <c r="A11" s="246"/>
      <c r="B11" s="243" t="s">
        <v>0</v>
      </c>
      <c r="C11" s="243"/>
      <c r="D11" s="243"/>
      <c r="E11" s="243"/>
      <c r="F11" s="147">
        <f>SUM(F8:F10)</f>
        <v>10856180</v>
      </c>
    </row>
    <row r="12" spans="1:6" ht="30" customHeight="1">
      <c r="A12" s="244" t="s">
        <v>16</v>
      </c>
      <c r="B12" s="77" t="s">
        <v>153</v>
      </c>
      <c r="C12" s="77" t="s">
        <v>154</v>
      </c>
      <c r="D12" s="77" t="s">
        <v>155</v>
      </c>
      <c r="E12" s="77">
        <v>2022</v>
      </c>
      <c r="F12" s="146">
        <v>3527540</v>
      </c>
    </row>
    <row r="13" spans="1:6" ht="30" customHeight="1">
      <c r="A13" s="245"/>
      <c r="B13" s="77" t="s">
        <v>41</v>
      </c>
      <c r="C13" s="77" t="s">
        <v>156</v>
      </c>
      <c r="D13" s="77" t="s">
        <v>155</v>
      </c>
      <c r="E13" s="77">
        <v>2022</v>
      </c>
      <c r="F13" s="146">
        <v>7826000</v>
      </c>
    </row>
    <row r="14" spans="1:6" ht="30" customHeight="1">
      <c r="A14" s="245"/>
      <c r="B14" s="77" t="s">
        <v>40</v>
      </c>
      <c r="C14" s="77" t="s">
        <v>157</v>
      </c>
      <c r="D14" s="77" t="s">
        <v>155</v>
      </c>
      <c r="E14" s="77">
        <v>2022</v>
      </c>
      <c r="F14" s="146">
        <v>2710593</v>
      </c>
    </row>
    <row r="15" spans="1:6" ht="30" customHeight="1">
      <c r="A15" s="245"/>
      <c r="B15" s="77" t="s">
        <v>122</v>
      </c>
      <c r="C15" s="77" t="s">
        <v>158</v>
      </c>
      <c r="D15" s="77" t="s">
        <v>155</v>
      </c>
      <c r="E15" s="77">
        <v>2022</v>
      </c>
      <c r="F15" s="146">
        <v>2762440</v>
      </c>
    </row>
    <row r="16" spans="1:6" ht="30" customHeight="1">
      <c r="A16" s="245"/>
      <c r="B16" s="77" t="s">
        <v>127</v>
      </c>
      <c r="C16" s="77" t="s">
        <v>159</v>
      </c>
      <c r="D16" s="77" t="s">
        <v>155</v>
      </c>
      <c r="E16" s="77">
        <v>2022</v>
      </c>
      <c r="F16" s="146">
        <v>8931680</v>
      </c>
    </row>
    <row r="17" spans="1:6" ht="30" customHeight="1">
      <c r="A17" s="245"/>
      <c r="B17" s="77" t="s">
        <v>153</v>
      </c>
      <c r="C17" s="77" t="s">
        <v>160</v>
      </c>
      <c r="D17" s="77" t="s">
        <v>144</v>
      </c>
      <c r="E17" s="77">
        <v>2022</v>
      </c>
      <c r="F17" s="146">
        <v>10344070</v>
      </c>
    </row>
    <row r="18" spans="1:6" ht="30" customHeight="1">
      <c r="A18" s="245"/>
      <c r="B18" s="77" t="s">
        <v>115</v>
      </c>
      <c r="C18" s="77" t="s">
        <v>161</v>
      </c>
      <c r="D18" s="77" t="s">
        <v>144</v>
      </c>
      <c r="E18" s="77">
        <v>2022</v>
      </c>
      <c r="F18" s="146">
        <v>15016040</v>
      </c>
    </row>
    <row r="19" spans="1:6" ht="30" customHeight="1">
      <c r="A19" s="245"/>
      <c r="B19" s="77" t="s">
        <v>41</v>
      </c>
      <c r="C19" s="77" t="s">
        <v>162</v>
      </c>
      <c r="D19" s="77" t="s">
        <v>144</v>
      </c>
      <c r="E19" s="77">
        <v>2022</v>
      </c>
      <c r="F19" s="146">
        <v>12568500</v>
      </c>
    </row>
    <row r="20" spans="1:6" ht="30" customHeight="1">
      <c r="A20" s="245"/>
      <c r="B20" s="77" t="s">
        <v>40</v>
      </c>
      <c r="C20" s="77" t="s">
        <v>163</v>
      </c>
      <c r="D20" s="77" t="s">
        <v>144</v>
      </c>
      <c r="E20" s="77">
        <v>2022</v>
      </c>
      <c r="F20" s="146">
        <v>2888520</v>
      </c>
    </row>
    <row r="21" spans="1:6" ht="30" customHeight="1">
      <c r="A21" s="245"/>
      <c r="B21" s="77" t="s">
        <v>164</v>
      </c>
      <c r="C21" s="77" t="s">
        <v>165</v>
      </c>
      <c r="D21" s="77" t="s">
        <v>144</v>
      </c>
      <c r="E21" s="77">
        <v>2022</v>
      </c>
      <c r="F21" s="146">
        <v>3703740</v>
      </c>
    </row>
    <row r="22" spans="1:6" ht="30" customHeight="1">
      <c r="A22" s="246"/>
      <c r="B22" s="243" t="s">
        <v>0</v>
      </c>
      <c r="C22" s="243"/>
      <c r="D22" s="243"/>
      <c r="E22" s="243"/>
      <c r="F22" s="147">
        <f>SUM(F12:F21)</f>
        <v>70279123</v>
      </c>
    </row>
    <row r="23" spans="1:6" ht="30" customHeight="1">
      <c r="A23" s="253" t="s">
        <v>17</v>
      </c>
      <c r="B23" s="77" t="s">
        <v>166</v>
      </c>
      <c r="C23" s="77" t="s">
        <v>167</v>
      </c>
      <c r="D23" s="77" t="s">
        <v>144</v>
      </c>
      <c r="E23" s="77">
        <v>2022</v>
      </c>
      <c r="F23" s="146">
        <v>9040</v>
      </c>
    </row>
    <row r="24" spans="1:6" ht="30" customHeight="1">
      <c r="A24" s="253"/>
      <c r="B24" s="77" t="s">
        <v>136</v>
      </c>
      <c r="C24" s="77" t="s">
        <v>168</v>
      </c>
      <c r="D24" s="77" t="s">
        <v>144</v>
      </c>
      <c r="E24" s="77">
        <v>2022</v>
      </c>
      <c r="F24" s="146">
        <v>47720</v>
      </c>
    </row>
    <row r="25" spans="1:6" ht="30" customHeight="1">
      <c r="A25" s="253"/>
      <c r="B25" s="243" t="s">
        <v>0</v>
      </c>
      <c r="C25" s="243"/>
      <c r="D25" s="243"/>
      <c r="E25" s="243"/>
      <c r="F25" s="147">
        <f>SUM(F23:F24)</f>
        <v>56760</v>
      </c>
    </row>
    <row r="26" spans="1:6" ht="30" customHeight="1">
      <c r="A26" s="244" t="s">
        <v>22</v>
      </c>
      <c r="B26" s="77" t="s">
        <v>169</v>
      </c>
      <c r="C26" s="77" t="s">
        <v>170</v>
      </c>
      <c r="D26" s="77" t="s">
        <v>155</v>
      </c>
      <c r="E26" s="77">
        <v>2022</v>
      </c>
      <c r="F26" s="146">
        <v>49440</v>
      </c>
    </row>
    <row r="27" spans="1:6" ht="30" customHeight="1">
      <c r="A27" s="245"/>
      <c r="B27" s="77" t="s">
        <v>171</v>
      </c>
      <c r="C27" s="77" t="s">
        <v>172</v>
      </c>
      <c r="D27" s="77" t="s">
        <v>155</v>
      </c>
      <c r="E27" s="77">
        <v>2022</v>
      </c>
      <c r="F27" s="146">
        <v>229860</v>
      </c>
    </row>
    <row r="28" spans="1:6" ht="30" customHeight="1">
      <c r="A28" s="245"/>
      <c r="B28" s="77" t="s">
        <v>173</v>
      </c>
      <c r="C28" s="77" t="s">
        <v>174</v>
      </c>
      <c r="D28" s="77" t="s">
        <v>155</v>
      </c>
      <c r="E28" s="77">
        <v>2022</v>
      </c>
      <c r="F28" s="146">
        <v>511940</v>
      </c>
    </row>
    <row r="29" spans="1:6" ht="30" customHeight="1">
      <c r="A29" s="245"/>
      <c r="B29" s="77" t="s">
        <v>175</v>
      </c>
      <c r="C29" s="77" t="s">
        <v>176</v>
      </c>
      <c r="D29" s="77" t="s">
        <v>155</v>
      </c>
      <c r="E29" s="77">
        <v>2022</v>
      </c>
      <c r="F29" s="146">
        <v>2029580</v>
      </c>
    </row>
    <row r="30" spans="1:6" ht="30" customHeight="1">
      <c r="A30" s="245"/>
      <c r="B30" s="77" t="s">
        <v>177</v>
      </c>
      <c r="C30" s="77" t="s">
        <v>178</v>
      </c>
      <c r="D30" s="77" t="s">
        <v>155</v>
      </c>
      <c r="E30" s="77">
        <v>2022</v>
      </c>
      <c r="F30" s="146">
        <v>24960</v>
      </c>
    </row>
    <row r="31" spans="1:6" ht="30" customHeight="1">
      <c r="A31" s="245"/>
      <c r="B31" s="77" t="s">
        <v>179</v>
      </c>
      <c r="C31" s="77" t="s">
        <v>180</v>
      </c>
      <c r="D31" s="77" t="s">
        <v>155</v>
      </c>
      <c r="E31" s="77">
        <v>2022</v>
      </c>
      <c r="F31" s="146">
        <v>158660</v>
      </c>
    </row>
    <row r="32" spans="1:6" ht="30" customHeight="1">
      <c r="A32" s="245"/>
      <c r="B32" s="77" t="s">
        <v>181</v>
      </c>
      <c r="C32" s="77" t="s">
        <v>182</v>
      </c>
      <c r="D32" s="77" t="s">
        <v>155</v>
      </c>
      <c r="E32" s="77">
        <v>2022</v>
      </c>
      <c r="F32" s="146">
        <v>75300</v>
      </c>
    </row>
    <row r="33" spans="1:6" ht="30" customHeight="1">
      <c r="A33" s="245"/>
      <c r="B33" s="77" t="s">
        <v>183</v>
      </c>
      <c r="C33" s="77" t="s">
        <v>184</v>
      </c>
      <c r="D33" s="77" t="s">
        <v>144</v>
      </c>
      <c r="E33" s="77">
        <v>2022</v>
      </c>
      <c r="F33" s="146">
        <v>464653</v>
      </c>
    </row>
    <row r="34" spans="1:6" ht="30" customHeight="1">
      <c r="A34" s="245"/>
      <c r="B34" s="77" t="s">
        <v>185</v>
      </c>
      <c r="C34" s="77" t="s">
        <v>186</v>
      </c>
      <c r="D34" s="77" t="s">
        <v>144</v>
      </c>
      <c r="E34" s="77">
        <v>2022</v>
      </c>
      <c r="F34" s="146">
        <v>164720</v>
      </c>
    </row>
    <row r="35" spans="1:6" ht="30" customHeight="1">
      <c r="A35" s="245"/>
      <c r="B35" s="77" t="s">
        <v>171</v>
      </c>
      <c r="C35" s="77" t="s">
        <v>187</v>
      </c>
      <c r="D35" s="77" t="s">
        <v>144</v>
      </c>
      <c r="E35" s="77">
        <v>2022</v>
      </c>
      <c r="F35" s="146">
        <v>1121040</v>
      </c>
    </row>
    <row r="36" spans="1:6" ht="30" customHeight="1">
      <c r="A36" s="245"/>
      <c r="B36" s="77" t="s">
        <v>188</v>
      </c>
      <c r="C36" s="77" t="s">
        <v>189</v>
      </c>
      <c r="D36" s="77" t="s">
        <v>144</v>
      </c>
      <c r="E36" s="77">
        <v>2022</v>
      </c>
      <c r="F36" s="146">
        <v>717040</v>
      </c>
    </row>
    <row r="37" spans="1:6" ht="30" customHeight="1">
      <c r="A37" s="245"/>
      <c r="B37" s="77" t="s">
        <v>190</v>
      </c>
      <c r="C37" s="77" t="s">
        <v>191</v>
      </c>
      <c r="D37" s="77" t="s">
        <v>144</v>
      </c>
      <c r="E37" s="77">
        <v>2022</v>
      </c>
      <c r="F37" s="146">
        <v>52280</v>
      </c>
    </row>
    <row r="38" spans="1:6" ht="30" customHeight="1">
      <c r="A38" s="245"/>
      <c r="B38" s="77" t="s">
        <v>192</v>
      </c>
      <c r="C38" s="77" t="s">
        <v>193</v>
      </c>
      <c r="D38" s="77" t="s">
        <v>144</v>
      </c>
      <c r="E38" s="77">
        <v>2022</v>
      </c>
      <c r="F38" s="146">
        <v>47660</v>
      </c>
    </row>
    <row r="39" spans="1:6" ht="30" customHeight="1">
      <c r="A39" s="245"/>
      <c r="B39" s="77" t="s">
        <v>194</v>
      </c>
      <c r="C39" s="77" t="s">
        <v>195</v>
      </c>
      <c r="D39" s="77" t="s">
        <v>144</v>
      </c>
      <c r="E39" s="77">
        <v>2022</v>
      </c>
      <c r="F39" s="146">
        <v>1665617</v>
      </c>
    </row>
    <row r="40" spans="1:6" ht="30" customHeight="1">
      <c r="A40" s="245"/>
      <c r="B40" s="77" t="s">
        <v>196</v>
      </c>
      <c r="C40" s="77" t="s">
        <v>197</v>
      </c>
      <c r="D40" s="77" t="s">
        <v>144</v>
      </c>
      <c r="E40" s="77">
        <v>2022</v>
      </c>
      <c r="F40" s="146">
        <v>74400</v>
      </c>
    </row>
    <row r="41" spans="1:6" ht="30" customHeight="1">
      <c r="A41" s="245"/>
      <c r="B41" s="77" t="s">
        <v>198</v>
      </c>
      <c r="C41" s="77" t="s">
        <v>199</v>
      </c>
      <c r="D41" s="77" t="s">
        <v>144</v>
      </c>
      <c r="E41" s="77">
        <v>2022</v>
      </c>
      <c r="F41" s="146">
        <v>100040</v>
      </c>
    </row>
    <row r="42" spans="1:6" ht="30" customHeight="1">
      <c r="A42" s="245"/>
      <c r="B42" s="77" t="s">
        <v>200</v>
      </c>
      <c r="C42" s="77" t="s">
        <v>201</v>
      </c>
      <c r="D42" s="77" t="s">
        <v>144</v>
      </c>
      <c r="E42" s="77">
        <v>2022</v>
      </c>
      <c r="F42" s="146">
        <v>5308120</v>
      </c>
    </row>
    <row r="43" spans="1:6" ht="30" customHeight="1">
      <c r="A43" s="245"/>
      <c r="B43" s="77" t="s">
        <v>179</v>
      </c>
      <c r="C43" s="77" t="s">
        <v>202</v>
      </c>
      <c r="D43" s="77" t="s">
        <v>144</v>
      </c>
      <c r="E43" s="77">
        <v>2022</v>
      </c>
      <c r="F43" s="146">
        <v>309060</v>
      </c>
    </row>
    <row r="44" spans="1:6" ht="30" customHeight="1">
      <c r="A44" s="245"/>
      <c r="B44" s="77" t="s">
        <v>203</v>
      </c>
      <c r="C44" s="77" t="s">
        <v>204</v>
      </c>
      <c r="D44" s="77" t="s">
        <v>144</v>
      </c>
      <c r="E44" s="77">
        <v>2022</v>
      </c>
      <c r="F44" s="146">
        <v>519900</v>
      </c>
    </row>
    <row r="45" spans="1:6" ht="30" customHeight="1">
      <c r="A45" s="245"/>
      <c r="B45" s="77" t="s">
        <v>181</v>
      </c>
      <c r="C45" s="77" t="s">
        <v>205</v>
      </c>
      <c r="D45" s="77" t="s">
        <v>144</v>
      </c>
      <c r="E45" s="77">
        <v>2022</v>
      </c>
      <c r="F45" s="146">
        <v>616120</v>
      </c>
    </row>
    <row r="46" spans="1:6" ht="30" customHeight="1">
      <c r="A46" s="245"/>
      <c r="B46" s="77" t="s">
        <v>206</v>
      </c>
      <c r="C46" s="77" t="s">
        <v>207</v>
      </c>
      <c r="D46" s="77" t="s">
        <v>144</v>
      </c>
      <c r="E46" s="77">
        <v>2022</v>
      </c>
      <c r="F46" s="146">
        <v>549352</v>
      </c>
    </row>
    <row r="47" spans="1:6" ht="30" customHeight="1">
      <c r="A47" s="245"/>
      <c r="B47" s="77" t="s">
        <v>208</v>
      </c>
      <c r="C47" s="77" t="s">
        <v>209</v>
      </c>
      <c r="D47" s="77" t="s">
        <v>144</v>
      </c>
      <c r="E47" s="77">
        <v>2022</v>
      </c>
      <c r="F47" s="146">
        <v>436400</v>
      </c>
    </row>
    <row r="48" spans="1:6" ht="30" customHeight="1">
      <c r="A48" s="245"/>
      <c r="B48" s="77" t="s">
        <v>210</v>
      </c>
      <c r="C48" s="77" t="s">
        <v>211</v>
      </c>
      <c r="D48" s="77" t="s">
        <v>144</v>
      </c>
      <c r="E48" s="77">
        <v>2022</v>
      </c>
      <c r="F48" s="146">
        <v>76140</v>
      </c>
    </row>
    <row r="49" spans="1:6" ht="30" customHeight="1">
      <c r="A49" s="245"/>
      <c r="B49" s="77" t="s">
        <v>212</v>
      </c>
      <c r="C49" s="77" t="s">
        <v>213</v>
      </c>
      <c r="D49" s="77" t="s">
        <v>144</v>
      </c>
      <c r="E49" s="77">
        <v>2022</v>
      </c>
      <c r="F49" s="146">
        <v>383740</v>
      </c>
    </row>
    <row r="50" spans="1:6" ht="30" customHeight="1">
      <c r="A50" s="245"/>
      <c r="B50" s="77" t="s">
        <v>214</v>
      </c>
      <c r="C50" s="77" t="s">
        <v>215</v>
      </c>
      <c r="D50" s="77" t="s">
        <v>144</v>
      </c>
      <c r="E50" s="77">
        <v>2022</v>
      </c>
      <c r="F50" s="146">
        <v>825260</v>
      </c>
    </row>
    <row r="51" spans="1:6" ht="30" customHeight="1">
      <c r="A51" s="245"/>
      <c r="B51" s="77" t="s">
        <v>216</v>
      </c>
      <c r="C51" s="77" t="s">
        <v>217</v>
      </c>
      <c r="D51" s="77" t="s">
        <v>144</v>
      </c>
      <c r="E51" s="77">
        <v>2022</v>
      </c>
      <c r="F51" s="146">
        <v>386260</v>
      </c>
    </row>
    <row r="52" spans="1:6" ht="30" customHeight="1">
      <c r="A52" s="246"/>
      <c r="B52" s="247" t="s">
        <v>0</v>
      </c>
      <c r="C52" s="247"/>
      <c r="D52" s="247"/>
      <c r="E52" s="247"/>
      <c r="F52" s="147">
        <f>SUM(F26:F51)</f>
        <v>16897542</v>
      </c>
    </row>
    <row r="53" spans="1:6" ht="30" customHeight="1">
      <c r="A53" s="248" t="s">
        <v>29</v>
      </c>
      <c r="B53" s="58" t="s">
        <v>124</v>
      </c>
      <c r="C53" s="58" t="s">
        <v>218</v>
      </c>
      <c r="D53" s="58" t="s">
        <v>155</v>
      </c>
      <c r="E53" s="145">
        <v>2023</v>
      </c>
      <c r="F53" s="148">
        <v>28160</v>
      </c>
    </row>
    <row r="54" spans="1:6" ht="30" customHeight="1">
      <c r="A54" s="249"/>
      <c r="B54" s="58" t="s">
        <v>124</v>
      </c>
      <c r="C54" s="58" t="s">
        <v>219</v>
      </c>
      <c r="D54" s="58" t="s">
        <v>144</v>
      </c>
      <c r="E54" s="145">
        <v>2023</v>
      </c>
      <c r="F54" s="148">
        <v>3040310</v>
      </c>
    </row>
    <row r="55" spans="1:6" ht="30" customHeight="1">
      <c r="A55" s="81"/>
      <c r="B55" s="247" t="s">
        <v>0</v>
      </c>
      <c r="C55" s="247"/>
      <c r="D55" s="247"/>
      <c r="E55" s="247"/>
      <c r="F55" s="147">
        <f>F53+F54</f>
        <v>3068470</v>
      </c>
    </row>
    <row r="56" spans="1:6" ht="30" customHeight="1">
      <c r="A56" s="67" t="s">
        <v>36</v>
      </c>
      <c r="B56" s="77" t="s">
        <v>220</v>
      </c>
      <c r="C56" s="77" t="s">
        <v>221</v>
      </c>
      <c r="D56" s="77">
        <v>2411</v>
      </c>
      <c r="E56" s="58">
        <v>2022</v>
      </c>
      <c r="F56" s="146">
        <v>2592660</v>
      </c>
    </row>
    <row r="57" spans="1:6" ht="30" customHeight="1">
      <c r="A57" s="82"/>
      <c r="B57" s="243" t="s">
        <v>0</v>
      </c>
      <c r="C57" s="243"/>
      <c r="D57" s="243"/>
      <c r="E57" s="243"/>
      <c r="F57" s="147">
        <f>SUM(F56:F56)</f>
        <v>2592660</v>
      </c>
    </row>
    <row r="58" spans="1:6" ht="30" customHeight="1" thickBot="1">
      <c r="A58" s="250" t="s">
        <v>1</v>
      </c>
      <c r="B58" s="251"/>
      <c r="C58" s="251"/>
      <c r="D58" s="251"/>
      <c r="E58" s="252"/>
      <c r="F58" s="149">
        <f>F5+F7+F11+F22+F25+F52+F55+F57</f>
        <v>104615075</v>
      </c>
    </row>
  </sheetData>
  <sheetProtection/>
  <mergeCells count="15">
    <mergeCell ref="B25:E25"/>
    <mergeCell ref="A26:A52"/>
    <mergeCell ref="B52:E52"/>
    <mergeCell ref="A53:A54"/>
    <mergeCell ref="B57:E57"/>
    <mergeCell ref="A58:E58"/>
    <mergeCell ref="A23:A25"/>
    <mergeCell ref="B55:E55"/>
    <mergeCell ref="A2:F2"/>
    <mergeCell ref="B7:E7"/>
    <mergeCell ref="A8:A11"/>
    <mergeCell ref="B11:E11"/>
    <mergeCell ref="A12:A22"/>
    <mergeCell ref="B22:E22"/>
    <mergeCell ref="B5:E5"/>
  </mergeCells>
  <printOptions/>
  <pageMargins left="0.7" right="0.7" top="0.75" bottom="0.75" header="0.3" footer="0.3"/>
  <pageSetup fitToHeight="1" fitToWidth="1" horizontalDpi="600" verticalDpi="600" orientation="portrait" paperSize="9" scale="43" r:id="rId1"/>
  <ignoredErrors>
    <ignoredError sqref="B4:E5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21"/>
  <sheetViews>
    <sheetView zoomScale="61" zoomScaleNormal="61" zoomScalePageLayoutView="0" workbookViewId="0" topLeftCell="A1">
      <selection activeCell="C28" sqref="C28"/>
    </sheetView>
  </sheetViews>
  <sheetFormatPr defaultColWidth="9.140625" defaultRowHeight="12.75"/>
  <cols>
    <col min="1" max="1" width="50.28125" style="40" customWidth="1"/>
    <col min="2" max="2" width="27.28125" style="37" customWidth="1"/>
    <col min="3" max="3" width="57.00390625" style="23" customWidth="1"/>
    <col min="4" max="4" width="43.421875" style="0" customWidth="1"/>
    <col min="5" max="5" width="11.28125" style="0" customWidth="1"/>
    <col min="6" max="6" width="11.8515625" style="0" customWidth="1"/>
  </cols>
  <sheetData>
    <row r="1" ht="30" customHeight="1">
      <c r="D1" s="184" t="s">
        <v>258</v>
      </c>
    </row>
    <row r="2" spans="1:5" s="17" customFormat="1" ht="45.75" customHeight="1">
      <c r="A2" s="256" t="s">
        <v>93</v>
      </c>
      <c r="B2" s="256"/>
      <c r="C2" s="256"/>
      <c r="D2" s="256"/>
      <c r="E2" s="19"/>
    </row>
    <row r="3" spans="1:4" ht="45" customHeight="1">
      <c r="A3" s="257" t="s">
        <v>7</v>
      </c>
      <c r="B3" s="260" t="s">
        <v>48</v>
      </c>
      <c r="C3" s="260"/>
      <c r="D3" s="258" t="s">
        <v>227</v>
      </c>
    </row>
    <row r="4" spans="1:4" ht="69.75" customHeight="1">
      <c r="A4" s="257"/>
      <c r="B4" s="261" t="s">
        <v>59</v>
      </c>
      <c r="C4" s="150" t="s">
        <v>49</v>
      </c>
      <c r="D4" s="259"/>
    </row>
    <row r="5" spans="1:4" ht="55.5" customHeight="1">
      <c r="A5" s="257"/>
      <c r="B5" s="261"/>
      <c r="C5" s="151" t="s">
        <v>223</v>
      </c>
      <c r="D5" s="259"/>
    </row>
    <row r="6" spans="1:4" ht="34.5" customHeight="1">
      <c r="A6" s="152" t="s">
        <v>8</v>
      </c>
      <c r="B6" s="163">
        <v>2023</v>
      </c>
      <c r="C6" s="153">
        <v>23659</v>
      </c>
      <c r="D6" s="154">
        <f>C6</f>
        <v>23659</v>
      </c>
    </row>
    <row r="7" spans="1:4" ht="34.5" customHeight="1">
      <c r="A7" s="152" t="s">
        <v>9</v>
      </c>
      <c r="B7" s="163">
        <v>2023</v>
      </c>
      <c r="C7" s="153">
        <v>2205</v>
      </c>
      <c r="D7" s="154">
        <f aca="true" t="shared" si="0" ref="D7:D19">C7</f>
        <v>2205</v>
      </c>
    </row>
    <row r="8" spans="1:4" ht="34.5" customHeight="1">
      <c r="A8" s="188" t="s">
        <v>11</v>
      </c>
      <c r="B8" s="163">
        <v>2023</v>
      </c>
      <c r="C8" s="153">
        <v>4022</v>
      </c>
      <c r="D8" s="154">
        <f>C8</f>
        <v>4022</v>
      </c>
    </row>
    <row r="9" spans="1:4" ht="34.5" customHeight="1">
      <c r="A9" s="155" t="s">
        <v>13</v>
      </c>
      <c r="B9" s="163">
        <v>2023</v>
      </c>
      <c r="C9" s="153">
        <f>8842+1796+1711</f>
        <v>12349</v>
      </c>
      <c r="D9" s="154">
        <f t="shared" si="0"/>
        <v>12349</v>
      </c>
    </row>
    <row r="10" spans="1:4" ht="34.5" customHeight="1">
      <c r="A10" s="152" t="s">
        <v>16</v>
      </c>
      <c r="B10" s="163">
        <v>2023</v>
      </c>
      <c r="C10" s="153">
        <v>7698</v>
      </c>
      <c r="D10" s="154">
        <f t="shared" si="0"/>
        <v>7698</v>
      </c>
    </row>
    <row r="11" spans="1:4" ht="34.5" customHeight="1">
      <c r="A11" s="156" t="s">
        <v>28</v>
      </c>
      <c r="B11" s="164">
        <v>2023</v>
      </c>
      <c r="C11" s="157">
        <v>2134</v>
      </c>
      <c r="D11" s="154">
        <f t="shared" si="0"/>
        <v>2134</v>
      </c>
    </row>
    <row r="12" spans="1:4" ht="34.5" customHeight="1">
      <c r="A12" s="158" t="s">
        <v>19</v>
      </c>
      <c r="B12" s="164">
        <v>2023</v>
      </c>
      <c r="C12" s="157">
        <f>6941+2296</f>
        <v>9237</v>
      </c>
      <c r="D12" s="154">
        <f t="shared" si="0"/>
        <v>9237</v>
      </c>
    </row>
    <row r="13" spans="1:4" ht="34.5" customHeight="1">
      <c r="A13" s="156" t="s">
        <v>94</v>
      </c>
      <c r="B13" s="164">
        <v>2023</v>
      </c>
      <c r="C13" s="157">
        <v>140</v>
      </c>
      <c r="D13" s="154">
        <f t="shared" si="0"/>
        <v>140</v>
      </c>
    </row>
    <row r="14" spans="1:4" ht="34.5" customHeight="1">
      <c r="A14" s="156" t="s">
        <v>34</v>
      </c>
      <c r="B14" s="164">
        <v>2023</v>
      </c>
      <c r="C14" s="157">
        <v>1044</v>
      </c>
      <c r="D14" s="154">
        <f t="shared" si="0"/>
        <v>1044</v>
      </c>
    </row>
    <row r="15" spans="1:4" ht="34.5" customHeight="1">
      <c r="A15" s="159" t="s">
        <v>22</v>
      </c>
      <c r="B15" s="164">
        <v>2023</v>
      </c>
      <c r="C15" s="160">
        <v>2008</v>
      </c>
      <c r="D15" s="154">
        <f t="shared" si="0"/>
        <v>2008</v>
      </c>
    </row>
    <row r="16" spans="1:4" ht="34.5" customHeight="1">
      <c r="A16" s="254" t="s">
        <v>36</v>
      </c>
      <c r="B16" s="164">
        <v>2023</v>
      </c>
      <c r="C16" s="160">
        <v>5586</v>
      </c>
      <c r="D16" s="154">
        <f t="shared" si="0"/>
        <v>5586</v>
      </c>
    </row>
    <row r="17" spans="1:6" ht="34.5" customHeight="1">
      <c r="A17" s="255"/>
      <c r="B17" s="168">
        <v>2022</v>
      </c>
      <c r="C17" s="166">
        <v>29180</v>
      </c>
      <c r="D17" s="167">
        <f t="shared" si="0"/>
        <v>29180</v>
      </c>
      <c r="E17" s="17"/>
      <c r="F17" s="17"/>
    </row>
    <row r="18" spans="1:6" ht="34.5" customHeight="1">
      <c r="A18" s="254" t="s">
        <v>32</v>
      </c>
      <c r="B18" s="164">
        <v>2023</v>
      </c>
      <c r="C18" s="160">
        <v>6409</v>
      </c>
      <c r="D18" s="154">
        <f t="shared" si="0"/>
        <v>6409</v>
      </c>
      <c r="E18" s="20"/>
      <c r="F18" s="17"/>
    </row>
    <row r="19" spans="1:6" ht="34.5" customHeight="1">
      <c r="A19" s="255"/>
      <c r="B19" s="168">
        <v>2022</v>
      </c>
      <c r="C19" s="166">
        <v>61</v>
      </c>
      <c r="D19" s="167">
        <f t="shared" si="0"/>
        <v>61</v>
      </c>
      <c r="E19" s="17"/>
      <c r="F19" s="17"/>
    </row>
    <row r="20" spans="1:6" ht="34.5" customHeight="1" thickBot="1">
      <c r="A20" s="161" t="s">
        <v>1</v>
      </c>
      <c r="B20" s="165"/>
      <c r="C20" s="162">
        <f>SUM(C6:C19)</f>
        <v>105732</v>
      </c>
      <c r="D20" s="162">
        <f>SUM(D6:D19)</f>
        <v>105732</v>
      </c>
      <c r="E20" s="21"/>
      <c r="F20" s="22"/>
    </row>
    <row r="21" spans="1:6" ht="12.75">
      <c r="A21" s="39"/>
      <c r="B21" s="38"/>
      <c r="C21" s="18"/>
      <c r="D21" s="17"/>
      <c r="E21" s="17"/>
      <c r="F21" s="17"/>
    </row>
  </sheetData>
  <sheetProtection/>
  <mergeCells count="7">
    <mergeCell ref="A16:A17"/>
    <mergeCell ref="A18:A19"/>
    <mergeCell ref="A2:D2"/>
    <mergeCell ref="A3:A5"/>
    <mergeCell ref="D3:D5"/>
    <mergeCell ref="B3:C3"/>
    <mergeCell ref="B4:B5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18"/>
  <sheetViews>
    <sheetView zoomScale="70" zoomScaleNormal="70" zoomScalePageLayoutView="0" workbookViewId="0" topLeftCell="A1">
      <selection activeCell="H1" sqref="H1"/>
    </sheetView>
  </sheetViews>
  <sheetFormatPr defaultColWidth="26.140625" defaultRowHeight="12.75"/>
  <cols>
    <col min="1" max="16384" width="26.140625" style="42" customWidth="1"/>
  </cols>
  <sheetData>
    <row r="1" ht="26.25" customHeight="1" thickBot="1">
      <c r="H1" s="183" t="s">
        <v>259</v>
      </c>
    </row>
    <row r="2" spans="1:8" ht="32.25" customHeight="1">
      <c r="A2" s="264" t="s">
        <v>222</v>
      </c>
      <c r="B2" s="265"/>
      <c r="C2" s="265"/>
      <c r="D2" s="265"/>
      <c r="E2" s="265"/>
      <c r="F2" s="265"/>
      <c r="G2" s="265"/>
      <c r="H2" s="266"/>
    </row>
    <row r="3" spans="1:8" ht="48" customHeight="1">
      <c r="A3" s="262" t="s">
        <v>7</v>
      </c>
      <c r="B3" s="263" t="s">
        <v>61</v>
      </c>
      <c r="C3" s="263"/>
      <c r="D3" s="263"/>
      <c r="E3" s="263"/>
      <c r="F3" s="263"/>
      <c r="G3" s="263"/>
      <c r="H3" s="267"/>
    </row>
    <row r="4" spans="1:8" ht="31.5" customHeight="1">
      <c r="A4" s="262"/>
      <c r="B4" s="263" t="s">
        <v>57</v>
      </c>
      <c r="C4" s="263"/>
      <c r="D4" s="263" t="s">
        <v>58</v>
      </c>
      <c r="E4" s="263"/>
      <c r="F4" s="263"/>
      <c r="G4" s="263"/>
      <c r="H4" s="268" t="s">
        <v>227</v>
      </c>
    </row>
    <row r="5" spans="1:8" ht="27" customHeight="1">
      <c r="A5" s="262"/>
      <c r="B5" s="93">
        <v>2211</v>
      </c>
      <c r="C5" s="93">
        <v>2212</v>
      </c>
      <c r="D5" s="263">
        <v>2221</v>
      </c>
      <c r="E5" s="263"/>
      <c r="F5" s="263">
        <v>2222</v>
      </c>
      <c r="G5" s="263"/>
      <c r="H5" s="269"/>
    </row>
    <row r="6" spans="1:8" ht="35.25" customHeight="1">
      <c r="A6" s="262"/>
      <c r="B6" s="88" t="s">
        <v>45</v>
      </c>
      <c r="C6" s="88" t="s">
        <v>45</v>
      </c>
      <c r="D6" s="88" t="s">
        <v>45</v>
      </c>
      <c r="E6" s="88" t="s">
        <v>46</v>
      </c>
      <c r="F6" s="88" t="s">
        <v>45</v>
      </c>
      <c r="G6" s="88" t="s">
        <v>46</v>
      </c>
      <c r="H6" s="270"/>
    </row>
    <row r="7" spans="1:8" ht="34.5" customHeight="1">
      <c r="A7" s="169" t="s">
        <v>11</v>
      </c>
      <c r="B7" s="120"/>
      <c r="C7" s="120">
        <v>436</v>
      </c>
      <c r="D7" s="120"/>
      <c r="E7" s="120"/>
      <c r="F7" s="120">
        <v>249</v>
      </c>
      <c r="G7" s="120"/>
      <c r="H7" s="170">
        <f aca="true" t="shared" si="0" ref="H7:H17">SUM(B7:G7)</f>
        <v>685</v>
      </c>
    </row>
    <row r="8" spans="1:8" ht="34.5" customHeight="1">
      <c r="A8" s="169" t="s">
        <v>12</v>
      </c>
      <c r="B8" s="120"/>
      <c r="C8" s="120">
        <v>38</v>
      </c>
      <c r="D8" s="120"/>
      <c r="E8" s="120"/>
      <c r="F8" s="120">
        <v>308</v>
      </c>
      <c r="G8" s="120"/>
      <c r="H8" s="170">
        <f t="shared" si="0"/>
        <v>346</v>
      </c>
    </row>
    <row r="9" spans="1:8" ht="34.5" customHeight="1">
      <c r="A9" s="169" t="s">
        <v>28</v>
      </c>
      <c r="B9" s="120">
        <v>414</v>
      </c>
      <c r="C9" s="120">
        <v>288</v>
      </c>
      <c r="D9" s="120">
        <v>2888</v>
      </c>
      <c r="E9" s="120">
        <v>1100</v>
      </c>
      <c r="F9" s="120">
        <v>1718</v>
      </c>
      <c r="G9" s="120">
        <v>605</v>
      </c>
      <c r="H9" s="170">
        <f t="shared" si="0"/>
        <v>7013</v>
      </c>
    </row>
    <row r="10" spans="1:8" ht="34.5" customHeight="1">
      <c r="A10" s="169" t="s">
        <v>29</v>
      </c>
      <c r="B10" s="120"/>
      <c r="C10" s="120">
        <v>122</v>
      </c>
      <c r="D10" s="120"/>
      <c r="E10" s="120"/>
      <c r="F10" s="120">
        <v>362</v>
      </c>
      <c r="G10" s="120"/>
      <c r="H10" s="170">
        <f t="shared" si="0"/>
        <v>484</v>
      </c>
    </row>
    <row r="11" spans="1:8" ht="34.5" customHeight="1">
      <c r="A11" s="169" t="s">
        <v>21</v>
      </c>
      <c r="B11" s="120"/>
      <c r="C11" s="120">
        <v>2072</v>
      </c>
      <c r="D11" s="120">
        <v>265</v>
      </c>
      <c r="E11" s="120"/>
      <c r="F11" s="120">
        <v>854</v>
      </c>
      <c r="G11" s="120"/>
      <c r="H11" s="170">
        <f t="shared" si="0"/>
        <v>3191</v>
      </c>
    </row>
    <row r="12" spans="1:8" ht="34.5" customHeight="1">
      <c r="A12" s="169" t="s">
        <v>22</v>
      </c>
      <c r="B12" s="120"/>
      <c r="C12" s="120">
        <v>793</v>
      </c>
      <c r="D12" s="120"/>
      <c r="E12" s="120"/>
      <c r="F12" s="120">
        <v>617</v>
      </c>
      <c r="G12" s="120"/>
      <c r="H12" s="170">
        <f t="shared" si="0"/>
        <v>1410</v>
      </c>
    </row>
    <row r="13" spans="1:8" ht="34.5" customHeight="1">
      <c r="A13" s="169" t="s">
        <v>14</v>
      </c>
      <c r="B13" s="120"/>
      <c r="C13" s="120"/>
      <c r="D13" s="120"/>
      <c r="E13" s="120"/>
      <c r="F13" s="120">
        <v>10229</v>
      </c>
      <c r="G13" s="120"/>
      <c r="H13" s="170">
        <f t="shared" si="0"/>
        <v>10229</v>
      </c>
    </row>
    <row r="14" spans="1:8" ht="34.5" customHeight="1">
      <c r="A14" s="169" t="s">
        <v>15</v>
      </c>
      <c r="B14" s="120"/>
      <c r="C14" s="120"/>
      <c r="D14" s="120"/>
      <c r="E14" s="120"/>
      <c r="F14" s="120">
        <v>401</v>
      </c>
      <c r="G14" s="120"/>
      <c r="H14" s="170">
        <f t="shared" si="0"/>
        <v>401</v>
      </c>
    </row>
    <row r="15" spans="1:8" ht="34.5" customHeight="1">
      <c r="A15" s="169" t="s">
        <v>17</v>
      </c>
      <c r="B15" s="120"/>
      <c r="C15" s="120"/>
      <c r="D15" s="120"/>
      <c r="E15" s="120"/>
      <c r="F15" s="120">
        <v>38</v>
      </c>
      <c r="G15" s="120"/>
      <c r="H15" s="170">
        <f t="shared" si="0"/>
        <v>38</v>
      </c>
    </row>
    <row r="16" spans="1:8" ht="34.5" customHeight="1">
      <c r="A16" s="169" t="s">
        <v>20</v>
      </c>
      <c r="B16" s="120"/>
      <c r="C16" s="120"/>
      <c r="D16" s="120"/>
      <c r="E16" s="120"/>
      <c r="F16" s="120">
        <v>197</v>
      </c>
      <c r="G16" s="120"/>
      <c r="H16" s="170">
        <f t="shared" si="0"/>
        <v>197</v>
      </c>
    </row>
    <row r="17" spans="1:8" ht="34.5" customHeight="1">
      <c r="A17" s="169" t="s">
        <v>25</v>
      </c>
      <c r="B17" s="120"/>
      <c r="C17" s="120"/>
      <c r="D17" s="120"/>
      <c r="E17" s="120"/>
      <c r="F17" s="120">
        <v>2012</v>
      </c>
      <c r="G17" s="120"/>
      <c r="H17" s="170">
        <f t="shared" si="0"/>
        <v>2012</v>
      </c>
    </row>
    <row r="18" spans="1:8" ht="34.5" customHeight="1" thickBot="1">
      <c r="A18" s="171" t="s">
        <v>62</v>
      </c>
      <c r="B18" s="172">
        <f aca="true" t="shared" si="1" ref="B18:H18">SUM(B7:B17)</f>
        <v>414</v>
      </c>
      <c r="C18" s="172">
        <f t="shared" si="1"/>
        <v>3749</v>
      </c>
      <c r="D18" s="172">
        <f t="shared" si="1"/>
        <v>3153</v>
      </c>
      <c r="E18" s="172">
        <f t="shared" si="1"/>
        <v>1100</v>
      </c>
      <c r="F18" s="172">
        <f t="shared" si="1"/>
        <v>16985</v>
      </c>
      <c r="G18" s="172">
        <f t="shared" si="1"/>
        <v>605</v>
      </c>
      <c r="H18" s="173">
        <f t="shared" si="1"/>
        <v>26006</v>
      </c>
    </row>
    <row r="22" ht="40.5" customHeight="1"/>
    <row r="23" ht="27" customHeight="1"/>
    <row r="24" ht="33" customHeight="1"/>
    <row r="25" ht="30" customHeight="1"/>
    <row r="26" ht="32.25" customHeight="1"/>
    <row r="27" ht="27" customHeight="1"/>
    <row r="28" ht="25.5" customHeight="1"/>
    <row r="29" ht="32.25" customHeight="1"/>
    <row r="30" ht="35.25" customHeight="1"/>
    <row r="31" ht="27" customHeight="1"/>
    <row r="32" ht="25.5" customHeight="1"/>
    <row r="33" ht="27" customHeight="1"/>
    <row r="34" ht="30.75" customHeight="1"/>
    <row r="35" ht="27" customHeight="1"/>
    <row r="36" ht="35.25" customHeight="1"/>
    <row r="37" ht="35.25" customHeight="1"/>
    <row r="38" ht="30.75" customHeight="1"/>
    <row r="39" ht="38.25" customHeight="1"/>
    <row r="40" ht="34.5" customHeight="1"/>
  </sheetData>
  <sheetProtection/>
  <mergeCells count="8">
    <mergeCell ref="A3:A6"/>
    <mergeCell ref="B4:C4"/>
    <mergeCell ref="D4:G4"/>
    <mergeCell ref="F5:G5"/>
    <mergeCell ref="D5:E5"/>
    <mergeCell ref="A2:H2"/>
    <mergeCell ref="B3:H3"/>
    <mergeCell ref="H4:H6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MÜJDAT KIVRAK</dc:creator>
  <cp:keywords/>
  <dc:description/>
  <cp:lastModifiedBy>Sevnur TUNCER</cp:lastModifiedBy>
  <cp:lastPrinted>2024-02-01T08:50:36Z</cp:lastPrinted>
  <dcterms:created xsi:type="dcterms:W3CDTF">2017-08-21T12:26:03Z</dcterms:created>
  <dcterms:modified xsi:type="dcterms:W3CDTF">2024-02-01T08:58:09Z</dcterms:modified>
  <cp:category/>
  <cp:version/>
  <cp:contentType/>
  <cp:contentStatus/>
</cp:coreProperties>
</file>